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SMCP CALCULATOR" sheetId="1" r:id="rId1"/>
    <sheet name="PREMIUM CHART" sheetId="2" state="hidden" r:id="rId2"/>
    <sheet name="Sheet3" sheetId="3" state="hidden" r:id="rId3"/>
    <sheet name="Premium-Chart" sheetId="4" r:id="rId4"/>
    <sheet name="Num_To_Text" sheetId="5" r:id="rId5"/>
  </sheets>
  <definedNames>
    <definedName name="Elegible">'SMCP CALCULATOR'!$T$9:$T$11</definedName>
    <definedName name="Opt">'SMCP CALCULATOR'!$T$29:$T$42</definedName>
    <definedName name="Summary">#REF!</definedName>
  </definedNames>
  <calcPr calcId="144525"/>
</workbook>
</file>

<file path=xl/calcChain.xml><?xml version="1.0" encoding="utf-8"?>
<calcChain xmlns="http://schemas.openxmlformats.org/spreadsheetml/2006/main">
  <c r="A34" i="4" l="1"/>
  <c r="B22" i="3"/>
  <c r="Q34" i="1"/>
  <c r="A34" i="1"/>
  <c r="B29" i="1"/>
  <c r="M28" i="1"/>
  <c r="J28" i="1"/>
  <c r="B28" i="1"/>
  <c r="L27" i="1"/>
  <c r="J27" i="1"/>
  <c r="B27" i="1"/>
  <c r="H24" i="1"/>
  <c r="I24" i="1" s="1"/>
  <c r="L24" i="1" s="1"/>
  <c r="G24" i="1"/>
  <c r="H23" i="1"/>
  <c r="I23" i="1" s="1"/>
  <c r="L23" i="1" s="1"/>
  <c r="G23" i="1"/>
  <c r="H22" i="1"/>
  <c r="I22" i="1" s="1"/>
  <c r="L22" i="1" s="1"/>
  <c r="G22" i="1"/>
  <c r="H21" i="1"/>
  <c r="I21" i="1" s="1"/>
  <c r="L21" i="1" s="1"/>
  <c r="G21" i="1"/>
  <c r="H20" i="1"/>
  <c r="I20" i="1" s="1"/>
  <c r="L20" i="1" s="1"/>
  <c r="G20" i="1"/>
  <c r="H19" i="1"/>
  <c r="I19" i="1" s="1"/>
  <c r="L19" i="1" s="1"/>
  <c r="G19" i="1"/>
  <c r="K18" i="1"/>
  <c r="G18" i="1"/>
  <c r="H18" i="1" s="1"/>
  <c r="I18" i="1" s="1"/>
  <c r="L18" i="1" s="1"/>
  <c r="K17" i="1"/>
  <c r="H17" i="1"/>
  <c r="I17" i="1" s="1"/>
  <c r="L17" i="1" s="1"/>
  <c r="G17" i="1"/>
  <c r="K16" i="1"/>
  <c r="G16" i="1"/>
  <c r="H16" i="1" s="1"/>
  <c r="I16" i="1" s="1"/>
  <c r="L16" i="1" s="1"/>
  <c r="K15" i="1"/>
  <c r="H15" i="1"/>
  <c r="I15" i="1" s="1"/>
  <c r="L15" i="1" s="1"/>
  <c r="G15" i="1"/>
  <c r="K14" i="1"/>
  <c r="G14" i="1"/>
  <c r="H14" i="1" s="1"/>
  <c r="I14" i="1" s="1"/>
  <c r="L14" i="1" s="1"/>
  <c r="K13" i="1"/>
  <c r="H13" i="1"/>
  <c r="I13" i="1" s="1"/>
  <c r="L13" i="1" s="1"/>
  <c r="G13" i="1"/>
  <c r="G12" i="1"/>
  <c r="H12" i="1" s="1"/>
  <c r="I12" i="1" s="1"/>
  <c r="G11" i="1"/>
  <c r="H11" i="1" s="1"/>
  <c r="I11" i="1" s="1"/>
  <c r="H10" i="1"/>
  <c r="G9" i="1"/>
  <c r="L7" i="1"/>
  <c r="H7" i="1"/>
  <c r="K7" i="1" s="1"/>
  <c r="F30" i="1" s="1"/>
  <c r="A7" i="1"/>
  <c r="A5" i="1"/>
  <c r="R4" i="1"/>
  <c r="I25" i="1" l="1"/>
  <c r="J11" i="1"/>
  <c r="J12" i="1"/>
  <c r="K12" i="1" s="1"/>
  <c r="L12" i="1" s="1"/>
  <c r="K11" i="1" l="1"/>
  <c r="J25" i="1"/>
  <c r="I28" i="1"/>
  <c r="I27" i="1"/>
  <c r="I29" i="1"/>
  <c r="K25" i="1" l="1"/>
  <c r="F33" i="1" s="1"/>
  <c r="J33" i="1" s="1"/>
  <c r="L11" i="1"/>
  <c r="L25" i="1" l="1"/>
  <c r="H27" i="1"/>
  <c r="M12" i="1"/>
  <c r="H28" i="1" l="1"/>
  <c r="H29" i="1" s="1"/>
  <c r="B30" i="1" s="1"/>
  <c r="B33" i="1" l="1"/>
  <c r="L33" i="1" s="1"/>
  <c r="L30" i="1"/>
  <c r="I30" i="1" l="1"/>
  <c r="B1" i="5"/>
  <c r="C1" i="5" s="1"/>
  <c r="B6" i="5" l="1"/>
  <c r="C6" i="5" s="1"/>
  <c r="B4" i="5"/>
  <c r="C4" i="5" s="1"/>
  <c r="B7" i="5"/>
  <c r="C7" i="5" s="1"/>
  <c r="B5" i="5"/>
  <c r="C5" i="5" s="1"/>
  <c r="B3" i="5"/>
  <c r="C3" i="5" s="1"/>
  <c r="A15" i="5" l="1"/>
  <c r="A17" i="5" l="1"/>
  <c r="B17" i="5" s="1"/>
  <c r="C17" i="5" s="1"/>
  <c r="A20" i="5" s="1"/>
  <c r="A19" i="5" l="1"/>
  <c r="A31" i="1" s="1"/>
</calcChain>
</file>

<file path=xl/comments1.xml><?xml version="1.0" encoding="utf-8"?>
<comments xmlns="http://schemas.openxmlformats.org/spreadsheetml/2006/main">
  <authors>
    <author/>
  </authors>
  <commentList>
    <comment ref="K6" authorId="0">
      <text>
        <r>
          <rPr>
            <sz val="10"/>
            <color indexed="81"/>
            <rFont val="Calibri"/>
          </rPr>
          <t>======</t>
        </r>
        <r>
          <rPr>
            <sz val="10"/>
            <color indexed="81"/>
            <rFont val="Calibri"/>
          </rPr>
          <t xml:space="preserve">
ID#AAAALmYujK0
admin    (2021-03-08 15:51:15)
Select RO Name for HITPA Contact Information</t>
        </r>
      </text>
    </comment>
  </commentList>
</comments>
</file>

<file path=xl/sharedStrings.xml><?xml version="1.0" encoding="utf-8"?>
<sst xmlns="http://schemas.openxmlformats.org/spreadsheetml/2006/main" count="532" uniqueCount="341">
  <si>
    <r>
      <rPr>
        <b/>
        <sz val="10"/>
        <color rgb="FFFF0000"/>
        <rFont val="Arimo"/>
      </rPr>
      <t>ONLY</t>
    </r>
    <r>
      <rPr>
        <b/>
        <sz val="10"/>
        <color rgb="FFC2D69B"/>
        <rFont val="Arial Unicode MS"/>
      </rPr>
      <t xml:space="preserve"> GREEN </t>
    </r>
    <r>
      <rPr>
        <b/>
        <sz val="10"/>
        <color rgb="FFFF0000"/>
        <rFont val="Arial Unicode MS"/>
      </rPr>
      <t>COLOURED CELLS TO BE FILLED</t>
    </r>
  </si>
  <si>
    <t>THE NEW INDIA ASSURANCE CO LTD</t>
  </si>
  <si>
    <r>
      <rPr>
        <b/>
        <sz val="10"/>
        <color rgb="FF003366"/>
        <rFont val="Arimo"/>
      </rPr>
      <t xml:space="preserve">GMC - STAFF (RETIRED / RETIREE EMPLOYEES) MEDICLAIM PREMIUM CALCULATOR </t>
    </r>
    <r>
      <rPr>
        <b/>
        <sz val="10"/>
        <color rgb="FFFF0000"/>
        <rFont val="Arial Unicode MS"/>
      </rPr>
      <t>2021-22</t>
    </r>
  </si>
  <si>
    <t>Name of Employee</t>
  </si>
  <si>
    <t>Base Date</t>
  </si>
  <si>
    <t>Status</t>
  </si>
  <si>
    <t>Retired</t>
  </si>
  <si>
    <t>S.R.No.</t>
  </si>
  <si>
    <t>Collection No &amp; Date</t>
  </si>
  <si>
    <t>Employees</t>
  </si>
  <si>
    <t>Effective Date</t>
  </si>
  <si>
    <t>Elegible S.I.</t>
  </si>
  <si>
    <t>Opted Sum Insured</t>
  </si>
  <si>
    <t>5000000</t>
  </si>
  <si>
    <t xml:space="preserve">Premium Paid Under RO: </t>
  </si>
  <si>
    <t>Slabs</t>
  </si>
  <si>
    <t>00-35</t>
  </si>
  <si>
    <t>36-45</t>
  </si>
  <si>
    <t>46-55</t>
  </si>
  <si>
    <t>56-65</t>
  </si>
  <si>
    <t>66-70</t>
  </si>
  <si>
    <t>71-75</t>
  </si>
  <si>
    <t>76-90</t>
  </si>
  <si>
    <t xml:space="preserve">Insurers Regional Offices </t>
  </si>
  <si>
    <t xml:space="preserve">Contact Person </t>
  </si>
  <si>
    <t xml:space="preserve">Mob no </t>
  </si>
  <si>
    <t xml:space="preserve">Email Id </t>
  </si>
  <si>
    <t>Premium WEF</t>
  </si>
  <si>
    <t>Months upto 31/03/2022</t>
  </si>
  <si>
    <t>Month No</t>
  </si>
  <si>
    <t>No of Months</t>
  </si>
  <si>
    <t xml:space="preserve">NOIDA </t>
  </si>
  <si>
    <t xml:space="preserve">Ardhendu Shekhar </t>
  </si>
  <si>
    <t xml:space="preserve">ardhendu.shekhartemp@hitpa.co.in </t>
  </si>
  <si>
    <t>Basic</t>
  </si>
  <si>
    <t>Elegible</t>
  </si>
  <si>
    <t xml:space="preserve">MUMBAI </t>
  </si>
  <si>
    <t xml:space="preserve">Harshada Chalke </t>
  </si>
  <si>
    <t xml:space="preserve">harshada.chalke@hitpa.co.in </t>
  </si>
  <si>
    <t>Birth Date</t>
  </si>
  <si>
    <t>Account Code</t>
  </si>
  <si>
    <t xml:space="preserve">Sanjay Kalvankar </t>
  </si>
  <si>
    <t xml:space="preserve">sanjay.kalvankartemp@hitpa.co.in </t>
  </si>
  <si>
    <t>Name of Family Members</t>
  </si>
  <si>
    <t>Relation with Employee</t>
  </si>
  <si>
    <t>Dependency</t>
  </si>
  <si>
    <t>DD</t>
  </si>
  <si>
    <t>MM</t>
  </si>
  <si>
    <t>YYYY</t>
  </si>
  <si>
    <t>Date of Birth</t>
  </si>
  <si>
    <t>Opted Premium
(A)</t>
  </si>
  <si>
    <t>Eligible Premium
(B)</t>
  </si>
  <si>
    <t>Co.'s Contribution 
(C = B*75%)</t>
  </si>
  <si>
    <t>Net Premium Payable
(A - C)</t>
  </si>
  <si>
    <t xml:space="preserve">CHENNAI </t>
  </si>
  <si>
    <t xml:space="preserve">Aswin Kumar </t>
  </si>
  <si>
    <t xml:space="preserve">aswin.kumar@hitpa.co.in </t>
  </si>
  <si>
    <t>Self / Primary Insured</t>
  </si>
  <si>
    <t>AGREEMENT</t>
  </si>
  <si>
    <t xml:space="preserve">E Mathivanan </t>
  </si>
  <si>
    <t xml:space="preserve">e.mathivanan@hitpa.co.in </t>
  </si>
  <si>
    <t>Spouse</t>
  </si>
  <si>
    <t>Dependent</t>
  </si>
  <si>
    <t xml:space="preserve">KOLKATA </t>
  </si>
  <si>
    <t xml:space="preserve">Ratul Bhattacharya </t>
  </si>
  <si>
    <t xml:space="preserve">ratul.bhattacharya@hitpa.co.in </t>
  </si>
  <si>
    <t>Dependent Child</t>
  </si>
  <si>
    <t xml:space="preserve">Dr.Shouvik Dutta </t>
  </si>
  <si>
    <t xml:space="preserve">shouvik.dutta@hitpa.co.in </t>
  </si>
  <si>
    <t xml:space="preserve">AMBALA </t>
  </si>
  <si>
    <t xml:space="preserve">Beetu Singh </t>
  </si>
  <si>
    <t xml:space="preserve">beetu.singhtemp@hitpa.co.in </t>
  </si>
  <si>
    <t xml:space="preserve">Father </t>
  </si>
  <si>
    <t>ND / Dp Parent</t>
  </si>
  <si>
    <t xml:space="preserve">CHANDIGARH </t>
  </si>
  <si>
    <t xml:space="preserve">Mother </t>
  </si>
  <si>
    <t xml:space="preserve">JAIPUR </t>
  </si>
  <si>
    <t xml:space="preserve">Kanwar Pal Singh </t>
  </si>
  <si>
    <t xml:space="preserve">kanwarpal.singhtemp@hitpa.co.in </t>
  </si>
  <si>
    <t>Father In Law</t>
  </si>
  <si>
    <t>ND / Dp in law</t>
  </si>
  <si>
    <t xml:space="preserve">GD Sharma </t>
  </si>
  <si>
    <t xml:space="preserve">gd.sharmatemp@hitpa.co.in </t>
  </si>
  <si>
    <t>Mother In Law</t>
  </si>
  <si>
    <t xml:space="preserve">PATNA </t>
  </si>
  <si>
    <t xml:space="preserve">Kumar Uttsav </t>
  </si>
  <si>
    <t xml:space="preserve">kumar.uttsavtemp@hitpa.co.in </t>
  </si>
  <si>
    <t>Non.Dep.Child</t>
  </si>
  <si>
    <t>Non Depdnt</t>
  </si>
  <si>
    <t xml:space="preserve">BHUBANESHWAR </t>
  </si>
  <si>
    <t xml:space="preserve">Uday Shankar Dash </t>
  </si>
  <si>
    <t xml:space="preserve">udayshanker.dashtemp@hitpa.co.in </t>
  </si>
  <si>
    <t xml:space="preserve">GUWAHATI </t>
  </si>
  <si>
    <t xml:space="preserve">Tapash Nandi </t>
  </si>
  <si>
    <t xml:space="preserve">tapash.nandi@hitpa.co.in </t>
  </si>
  <si>
    <t xml:space="preserve">Jayanta Burman </t>
  </si>
  <si>
    <t xml:space="preserve">jayanta.barmantemp@hitpa.co.in </t>
  </si>
  <si>
    <t xml:space="preserve">INDORE </t>
  </si>
  <si>
    <t xml:space="preserve">Pravin Soni </t>
  </si>
  <si>
    <t xml:space="preserve">komal.sharmatemp@hitpa.co.in </t>
  </si>
  <si>
    <t xml:space="preserve">RAIPUR </t>
  </si>
  <si>
    <t xml:space="preserve">Chetan Sharma </t>
  </si>
  <si>
    <t xml:space="preserve">chetan.sharmatemp@hitpa.co.in </t>
  </si>
  <si>
    <t>Signature of Employee</t>
  </si>
  <si>
    <t xml:space="preserve">LUCKNOW </t>
  </si>
  <si>
    <t xml:space="preserve">DigVijay Mishra </t>
  </si>
  <si>
    <t xml:space="preserve">digvijay.mishratemp@hitpa.co.in </t>
  </si>
  <si>
    <r>
      <rPr>
        <b/>
        <sz val="10"/>
        <color rgb="FF000000"/>
        <rFont val="Arimo"/>
      </rPr>
      <t>FOR CLAIMS CONTACT</t>
    </r>
    <r>
      <rPr>
        <b/>
        <sz val="11"/>
        <color rgb="FF000000"/>
        <rFont val="Arial Unicode MS"/>
      </rPr>
      <t xml:space="preserve"> </t>
    </r>
    <r>
      <rPr>
        <sz val="11"/>
        <color rgb="FF000000"/>
        <rFont val="Century Gothic"/>
      </rPr>
      <t>8448998792</t>
    </r>
    <r>
      <rPr>
        <b/>
        <sz val="10"/>
        <color rgb="FF000000"/>
        <rFont val="Arial Unicode MS"/>
      </rPr>
      <t xml:space="preserve"> </t>
    </r>
    <r>
      <rPr>
        <sz val="10"/>
        <color rgb="FF000000"/>
        <rFont val="Arial Unicode MS"/>
      </rPr>
      <t>or</t>
    </r>
    <r>
      <rPr>
        <b/>
        <sz val="10"/>
        <color rgb="FF000000"/>
        <rFont val="Arial Unicode MS"/>
      </rPr>
      <t xml:space="preserve"> </t>
    </r>
    <r>
      <rPr>
        <sz val="10"/>
        <color rgb="FF000000"/>
        <rFont val="Century Gothic"/>
      </rPr>
      <t xml:space="preserve">newindiagipsa@hitpa.co.in </t>
    </r>
    <r>
      <rPr>
        <b/>
        <sz val="10"/>
        <color rgb="FF000000"/>
        <rFont val="Arial Unicode MS"/>
      </rPr>
      <t>with Emp.ID.</t>
    </r>
  </si>
  <si>
    <t>Sub-Total</t>
  </si>
  <si>
    <t xml:space="preserve">DEHRADUN </t>
  </si>
  <si>
    <t xml:space="preserve">Amit Kumar </t>
  </si>
  <si>
    <t xml:space="preserve">amit.kumartemp2@hitpa.co.in </t>
  </si>
  <si>
    <t xml:space="preserve">Ravi Kumar </t>
  </si>
  <si>
    <t xml:space="preserve">ravi.kumartemp@hitpa.co.in </t>
  </si>
  <si>
    <t xml:space="preserve">Total Premium </t>
  </si>
  <si>
    <t>₹</t>
  </si>
  <si>
    <t xml:space="preserve">NAGPUR </t>
  </si>
  <si>
    <t xml:space="preserve">Rahul Wahurwagh </t>
  </si>
  <si>
    <t xml:space="preserve">rahul.wahurwaghtemp@hitpa.co.in </t>
  </si>
  <si>
    <t>TPA DETAILS</t>
  </si>
  <si>
    <t>Add: GST</t>
  </si>
  <si>
    <t>Opt</t>
  </si>
  <si>
    <t xml:space="preserve">PUNE </t>
  </si>
  <si>
    <t xml:space="preserve">Apurva Gondhalekar </t>
  </si>
  <si>
    <t xml:space="preserve">apurva.gondhalekar@hitpa.co.in </t>
  </si>
  <si>
    <t>Amt Payable</t>
  </si>
  <si>
    <t xml:space="preserve">Arvind Shidam </t>
  </si>
  <si>
    <t xml:space="preserve">arvind.shidam@hitpa.co.in </t>
  </si>
  <si>
    <r>
      <rPr>
        <b/>
        <sz val="11"/>
        <color rgb="FF000000"/>
        <rFont val="Arimo"/>
      </rPr>
      <t xml:space="preserve">Annual Premium for </t>
    </r>
    <r>
      <rPr>
        <b/>
        <sz val="11"/>
        <color rgb="FFFF0000"/>
        <rFont val="Arial Unicode MS"/>
      </rPr>
      <t>2021-22</t>
    </r>
  </si>
  <si>
    <t xml:space="preserve">Premium for </t>
  </si>
  <si>
    <t>Month(s)</t>
  </si>
  <si>
    <t xml:space="preserve">BANGALORE </t>
  </si>
  <si>
    <t xml:space="preserve">ChandraShekhar </t>
  </si>
  <si>
    <t xml:space="preserve">chandra.shekhartemp@hitpa.co.in </t>
  </si>
  <si>
    <t>800000</t>
  </si>
  <si>
    <t xml:space="preserve">Dr.Raghvendra Babu </t>
  </si>
  <si>
    <t xml:space="preserve">raghavendra.babu@hitpa.co.in </t>
  </si>
  <si>
    <t>Accounting Details (For Office Use)</t>
  </si>
  <si>
    <t>1000000</t>
  </si>
  <si>
    <t xml:space="preserve">HUBLI </t>
  </si>
  <si>
    <t xml:space="preserve">ManjunathBailwad </t>
  </si>
  <si>
    <t xml:space="preserve">manjunath.bailwadtemp@hitpa.co.in </t>
  </si>
  <si>
    <r>
      <rPr>
        <b/>
        <sz val="10"/>
        <color rgb="FFFF0000"/>
        <rFont val="Arial Narrow"/>
      </rPr>
      <t xml:space="preserve">Employee Premium + GST 
</t>
    </r>
    <r>
      <rPr>
        <sz val="10"/>
        <color rgb="FFFF0000"/>
        <rFont val="Arial Narrow"/>
      </rPr>
      <t>(Db A/c Code 9100)</t>
    </r>
  </si>
  <si>
    <r>
      <rPr>
        <b/>
        <sz val="10"/>
        <color rgb="FFFF0000"/>
        <rFont val="Arial Narrow"/>
      </rPr>
      <t xml:space="preserve">Co. Contribution Premium 
</t>
    </r>
    <r>
      <rPr>
        <sz val="10"/>
        <color rgb="FFFF0000"/>
        <rFont val="Arial Narrow"/>
      </rPr>
      <t>(Db A/c Code 2200)</t>
    </r>
  </si>
  <si>
    <r>
      <rPr>
        <b/>
        <sz val="10"/>
        <color rgb="FFFF0000"/>
        <rFont val="Arial Narrow"/>
      </rPr>
      <t xml:space="preserve">GST on Co. Contribution 
</t>
    </r>
    <r>
      <rPr>
        <sz val="10"/>
        <color rgb="FFFF0000"/>
        <rFont val="Arial Narrow"/>
      </rPr>
      <t>(Db A/c Code 3026)</t>
    </r>
  </si>
  <si>
    <r>
      <rPr>
        <b/>
        <sz val="10"/>
        <color rgb="FFFF0000"/>
        <rFont val="Arial Narrow"/>
      </rPr>
      <t xml:space="preserve">Total
</t>
    </r>
    <r>
      <rPr>
        <sz val="10"/>
        <color rgb="FFFF0000"/>
        <rFont val="Arial Narrow"/>
      </rPr>
      <t>(Cr A/c Code 5433)</t>
    </r>
  </si>
  <si>
    <t>For Software Support Contact</t>
  </si>
  <si>
    <t>1200000</t>
  </si>
  <si>
    <t xml:space="preserve">HYDERABAD </t>
  </si>
  <si>
    <t xml:space="preserve">Manoj Kokkirala </t>
  </si>
  <si>
    <t xml:space="preserve">manoj.kokkiralatemp@hitpa.co.in </t>
  </si>
  <si>
    <t>© Mehul 9924210921</t>
  </si>
  <si>
    <t>1500000</t>
  </si>
  <si>
    <t xml:space="preserve">Pradeep Reddy Eleti </t>
  </si>
  <si>
    <t xml:space="preserve">pradeep.reddyeleti@hitpa.co.in </t>
  </si>
  <si>
    <t>2000000</t>
  </si>
  <si>
    <t xml:space="preserve">KOCHI </t>
  </si>
  <si>
    <t xml:space="preserve">Sarin Sunny </t>
  </si>
  <si>
    <t xml:space="preserve">sarin.sunny@hitpa.co.in </t>
  </si>
  <si>
    <r>
      <rPr>
        <b/>
        <sz val="10"/>
        <color rgb="FFFF0000"/>
        <rFont val="Arial"/>
      </rPr>
      <t>NOTE:</t>
    </r>
    <r>
      <rPr>
        <sz val="10"/>
        <color rgb="FFFF0000"/>
        <rFont val="Arial"/>
      </rPr>
      <t xml:space="preserve"> This calculator is a voluntary effort and not be treated as official. For final calculations please refer to official circular and instructions from concerned department of Head Office, Mumbai. All features of this calculator, apart from premium calculation are optional additions by the developer and not mandatory on the part of NIA.  </t>
    </r>
  </si>
  <si>
    <t>2500000</t>
  </si>
  <si>
    <t xml:space="preserve">Smitha Sajan </t>
  </si>
  <si>
    <t xml:space="preserve">smitha.sajan@hitpa.co.in </t>
  </si>
  <si>
    <t>3000000</t>
  </si>
  <si>
    <t xml:space="preserve">MADURAI </t>
  </si>
  <si>
    <t xml:space="preserve">Santosh Rajan </t>
  </si>
  <si>
    <t xml:space="preserve">santhoshrajan.thiagarajan@hitpa.co.in </t>
  </si>
  <si>
    <t>Version: 20210307.02 @ Surat</t>
  </si>
  <si>
    <t>3500000</t>
  </si>
  <si>
    <t xml:space="preserve">COIMBATORE </t>
  </si>
  <si>
    <t xml:space="preserve">Balaguru Muthusamy </t>
  </si>
  <si>
    <t xml:space="preserve">balaguru.muthusamy@hitpa.co.in </t>
  </si>
  <si>
    <t>4000000</t>
  </si>
  <si>
    <t xml:space="preserve">AHMEDABAD </t>
  </si>
  <si>
    <t xml:space="preserve">Viral Patel </t>
  </si>
  <si>
    <t xml:space="preserve">viral.patel@hitpa.co.in </t>
  </si>
  <si>
    <t xml:space="preserve">VADODARA </t>
  </si>
  <si>
    <t xml:space="preserve">NishantKanse </t>
  </si>
  <si>
    <t xml:space="preserve">nishant.kanse@hitpa.co.in </t>
  </si>
  <si>
    <t xml:space="preserve">VISHAKHAPATNAM </t>
  </si>
  <si>
    <t xml:space="preserve">Suseel </t>
  </si>
  <si>
    <t>suseel.kumartemp@hitpa.co.in</t>
  </si>
  <si>
    <t xml:space="preserve">Narayan Raju </t>
  </si>
  <si>
    <t xml:space="preserve">narayana.ranjakamtemp@hitpa.co.in </t>
  </si>
  <si>
    <t xml:space="preserve">KANPUR </t>
  </si>
  <si>
    <t xml:space="preserve">Rana Vijay </t>
  </si>
  <si>
    <t xml:space="preserve">rana.vijaytemp@hitpa.co.in </t>
  </si>
  <si>
    <t xml:space="preserve">BHOPAL </t>
  </si>
  <si>
    <t xml:space="preserve">Siddharth Dubey </t>
  </si>
  <si>
    <t xml:space="preserve">siddharth.dubeytemp@hitpa.co.in </t>
  </si>
  <si>
    <t>Family Member</t>
  </si>
  <si>
    <t xml:space="preserve">SURAT </t>
  </si>
  <si>
    <t xml:space="preserve">Ghanshyam Doshi </t>
  </si>
  <si>
    <t xml:space="preserve">ghanshyam.joshi@hitpa.co.in </t>
  </si>
  <si>
    <t xml:space="preserve">RANCHI </t>
  </si>
  <si>
    <t xml:space="preserve">LUDHIANA </t>
  </si>
  <si>
    <t xml:space="preserve">Simranjeet Singh </t>
  </si>
  <si>
    <t xml:space="preserve">simran.singhtemp@hitpa.co.in </t>
  </si>
  <si>
    <t xml:space="preserve">Parents/Parents-in-law </t>
  </si>
  <si>
    <t>Family Member (Independent)</t>
  </si>
  <si>
    <t>HO:HR:CIR:</t>
  </si>
  <si>
    <t>30.5.2013</t>
  </si>
  <si>
    <t>- Annexure 'C'</t>
  </si>
  <si>
    <t>NEW PREMIUM RATE CHART</t>
  </si>
  <si>
    <t>GMC Rates as per revised terms with effect from 01.07.2013</t>
  </si>
  <si>
    <t>I. Premium applicable for Employee / Retired Employee / Spouse of Deceased Employee / Spouse</t>
  </si>
  <si>
    <t>of ‘Retired and Deceased’ Employee:</t>
  </si>
  <si>
    <t>AGE BAND (IN YEARS)</t>
  </si>
  <si>
    <t>SUM INSURED</t>
  </si>
  <si>
    <t>3 lacs</t>
  </si>
  <si>
    <t>4 lacs</t>
  </si>
  <si>
    <t>5 lacs</t>
  </si>
  <si>
    <t>6 lacs</t>
  </si>
  <si>
    <t>8 lacs</t>
  </si>
  <si>
    <t>10 lacs</t>
  </si>
  <si>
    <t>12 lacs</t>
  </si>
  <si>
    <t>15 lacs</t>
  </si>
  <si>
    <t>20 lacs</t>
  </si>
  <si>
    <t>II. Premium applicable for Spouse of the Employee / Spouse of the Retired Employee:</t>
  </si>
  <si>
    <t>III. Premium for Family Member of the Employee / Retired Employee (Other than Employee's Parents/Parents-in-law):</t>
  </si>
  <si>
    <t>Enclosure 3 - GMC Policy -    Premium Rate Chart - Annexure C</t>
  </si>
  <si>
    <t>Page No. 1 of 2</t>
  </si>
  <si>
    <t>3 May 2013</t>
  </si>
  <si>
    <t>(Page 2)</t>
  </si>
  <si>
    <t>GMC Rates for GIPSA Companies as per revised terms with effect from 01.07.2013</t>
  </si>
  <si>
    <t>IV. Premium for Parents/Parents-in-law of the Employee / Retired Employee:</t>
  </si>
  <si>
    <t>Notes :</t>
  </si>
  <si>
    <t>1. Premium computed for the employee's   / retired Employee's family as above shall be loaded by</t>
  </si>
  <si>
    <t>the Fees payable to the TPA on a percentage basis.</t>
  </si>
  <si>
    <t>2. After loading premium with such TPA fees on a percentage basis, Service Tax there on, as per</t>
  </si>
  <si>
    <t>applicable rates, shall be calculated and added there to.</t>
  </si>
  <si>
    <t>Page No. 2 of 2</t>
  </si>
  <si>
    <t>Month</t>
  </si>
  <si>
    <t>Amount</t>
  </si>
  <si>
    <t>SELF</t>
  </si>
  <si>
    <t>Family Member (Dependent)</t>
  </si>
  <si>
    <t xml:space="preserve"> </t>
  </si>
  <si>
    <t>Hundred</t>
  </si>
  <si>
    <t>One</t>
  </si>
  <si>
    <t>Thousand</t>
  </si>
  <si>
    <t>Tens</t>
  </si>
  <si>
    <t>Two</t>
  </si>
  <si>
    <t>Lac</t>
  </si>
  <si>
    <t>Three</t>
  </si>
  <si>
    <t>Crore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</si>
  <si>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</si>
  <si>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</si>
  <si>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</si>
  <si>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</si>
  <si>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</si>
  <si>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</si>
  <si>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</si>
  <si>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</si>
  <si>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</si>
  <si>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</si>
  <si>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</si>
  <si>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</si>
  <si>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</si>
  <si>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</si>
  <si>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</si>
  <si>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</si>
  <si>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</si>
  <si>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</si>
  <si>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</si>
  <si>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</si>
  <si>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</si>
  <si>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</si>
  <si>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</si>
  <si>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</si>
  <si>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</si>
  <si>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</si>
  <si>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</si>
  <si>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</si>
  <si>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</si>
  <si>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</si>
  <si>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</si>
  <si>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</si>
  <si>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</si>
  <si>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</si>
  <si>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</si>
  <si>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</si>
  <si>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</si>
  <si>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</si>
  <si>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</si>
  <si>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</si>
  <si>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</si>
  <si>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</si>
  <si>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</si>
  <si>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</si>
  <si>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</si>
  <si>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</si>
  <si>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</si>
  <si>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</si>
  <si>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</si>
  <si>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</si>
  <si>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</si>
  <si>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</si>
  <si>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</si>
  <si>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</si>
  <si>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</si>
  <si>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</si>
  <si>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</si>
  <si>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</si>
  <si>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</si>
  <si>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</si>
  <si>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</si>
  <si>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</si>
  <si>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</si>
  <si>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</si>
  <si>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</si>
  <si>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</si>
  <si>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</si>
  <si>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</si>
  <si>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</si>
  <si>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</si>
  <si>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</si>
  <si>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</si>
  <si>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</si>
  <si>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</si>
  <si>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</si>
  <si>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</si>
  <si>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Eighty</t>
  </si>
  <si>
    <t>Eighty one</t>
  </si>
  <si>
    <t>Eighty two</t>
  </si>
  <si>
    <t>Eighty three</t>
  </si>
  <si>
    <t>Eighty four</t>
  </si>
  <si>
    <t>Eighty five</t>
  </si>
  <si>
    <t>Eighty six</t>
  </si>
  <si>
    <t>Eighty seven</t>
  </si>
  <si>
    <t>Eighty eight</t>
  </si>
  <si>
    <t>Eighty nine</t>
  </si>
  <si>
    <r>
      <rPr>
        <sz val="10"/>
        <color rgb="FF000000"/>
        <rFont val="Arial"/>
      </rPr>
      <t>Ninty</t>
    </r>
  </si>
  <si>
    <t>Ninty one</t>
  </si>
  <si>
    <t>Ninty two</t>
  </si>
  <si>
    <t>Ninty three</t>
  </si>
  <si>
    <t>Ninty four</t>
  </si>
  <si>
    <t>Ninty five</t>
  </si>
  <si>
    <t>Ninty six</t>
  </si>
  <si>
    <t>Ninty seven</t>
  </si>
  <si>
    <t>Ninty eight</t>
  </si>
  <si>
    <t>Ninty nine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</si>
</sst>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m\-yyyy"/>
    <numFmt numFmtId="166" formatCode="_ * #,##0_ ;_ * \-#,##0_ ;_ * &quot;-&quot;??_ ;_ @_ "/>
    <numFmt numFmtId="167" formatCode="_ * #,##0.00_ ;_ * \-#,##0.00_ ;_ * &quot;-&quot;??_ ;_ @_ "/>
    <numFmt numFmtId="168" formatCode="&quot;₹&quot;\ #,##0"/>
  </numFmts>
  <fonts count="58">
    <font>
      <sz val="10"/>
      <name val="Calibri"/>
    </font>
    <font>
      <b/>
      <sz val="10"/>
      <color rgb="FFFF0000"/>
      <name val="Arimo"/>
    </font>
    <font>
      <sz val="10"/>
      <name val="Calibri"/>
    </font>
    <font>
      <b/>
      <sz val="10"/>
      <color rgb="FF000000"/>
      <name val="Arimo"/>
    </font>
    <font>
      <b/>
      <sz val="11"/>
      <color rgb="FF000000"/>
      <name val="Arimo"/>
    </font>
    <font>
      <b/>
      <sz val="10"/>
      <color rgb="FF003366"/>
      <name val="Arimo"/>
    </font>
    <font>
      <sz val="10"/>
      <color rgb="FF000000"/>
      <name val="Arimo"/>
    </font>
    <font>
      <b/>
      <sz val="9"/>
      <color rgb="FFFF0000"/>
      <name val="Arimo"/>
    </font>
    <font>
      <sz val="11"/>
      <color rgb="FF000000"/>
      <name val="Arimo"/>
    </font>
    <font>
      <b/>
      <sz val="10"/>
      <color rgb="FFC00000"/>
      <name val="Arimo"/>
    </font>
    <font>
      <sz val="10"/>
      <color rgb="FFC0C0C0"/>
      <name val="Arimo"/>
    </font>
    <font>
      <b/>
      <sz val="10"/>
      <color rgb="FFC0C0C0"/>
      <name val="Arimo"/>
    </font>
    <font>
      <b/>
      <sz val="12"/>
      <color rgb="FF000000"/>
      <name val="Arimo"/>
    </font>
    <font>
      <b/>
      <sz val="10"/>
      <color rgb="FFD8D8D8"/>
      <name val="Arimo"/>
    </font>
    <font>
      <b/>
      <sz val="10"/>
      <color rgb="FF000000"/>
      <name val="Arial"/>
    </font>
    <font>
      <sz val="11"/>
      <color rgb="FF000000"/>
      <name val="Arimo"/>
    </font>
    <font>
      <b/>
      <sz val="9"/>
      <color rgb="FF000000"/>
      <name val="Arimo"/>
    </font>
    <font>
      <sz val="12"/>
      <color rgb="FF000000"/>
      <name val="Arimo"/>
    </font>
    <font>
      <sz val="10"/>
      <color rgb="FF000000"/>
      <name val="Arial"/>
    </font>
    <font>
      <b/>
      <sz val="10"/>
      <color rgb="FFFF0000"/>
      <name val="Arial"/>
    </font>
    <font>
      <b/>
      <sz val="8"/>
      <color rgb="FF000000"/>
      <name val="Arial"/>
    </font>
    <font>
      <b/>
      <sz val="9"/>
      <color rgb="FF000000"/>
      <name val="Arial"/>
    </font>
    <font>
      <sz val="9"/>
      <color rgb="FF000000"/>
      <name val="Arimo"/>
    </font>
    <font>
      <sz val="8"/>
      <color rgb="FF000000"/>
      <name val="Arial"/>
    </font>
    <font>
      <b/>
      <sz val="10"/>
      <color rgb="FF000000"/>
      <name val="Arimo"/>
    </font>
    <font>
      <b/>
      <sz val="9"/>
      <color rgb="FF000000"/>
      <name val="Arimo"/>
    </font>
    <font>
      <sz val="9"/>
      <color rgb="FFA5A5A5"/>
      <name val="Arimo"/>
    </font>
    <font>
      <b/>
      <i/>
      <sz val="10"/>
      <color rgb="FFFF0000"/>
      <name val="Arimo"/>
    </font>
    <font>
      <b/>
      <sz val="26"/>
      <color rgb="FF000000"/>
      <name val="Arimo"/>
    </font>
    <font>
      <b/>
      <sz val="18"/>
      <color rgb="FF000000"/>
      <name val="Arimo"/>
    </font>
    <font>
      <b/>
      <sz val="11"/>
      <color rgb="FF000000"/>
      <name val="Arial"/>
    </font>
    <font>
      <b/>
      <sz val="10"/>
      <color rgb="FFFF0000"/>
      <name val="Arial Narrow"/>
    </font>
    <font>
      <b/>
      <sz val="11"/>
      <color rgb="FFFF0000"/>
      <name val="Arial Narrow"/>
    </font>
    <font>
      <b/>
      <sz val="12"/>
      <color rgb="FFFF0000"/>
      <name val="Arimo"/>
    </font>
    <font>
      <sz val="10"/>
      <color rgb="FFFF0000"/>
      <name val="Arimo"/>
    </font>
    <font>
      <sz val="10"/>
      <color rgb="FFFF0000"/>
      <name val="Arial"/>
    </font>
    <font>
      <i/>
      <sz val="10"/>
      <color rgb="FF000000"/>
      <name val="Arimo"/>
    </font>
    <font>
      <b/>
      <i/>
      <sz val="10"/>
      <color rgb="FF000000"/>
      <name val="Arimo"/>
    </font>
    <font>
      <sz val="12"/>
      <color rgb="FF000000"/>
      <name val="Arial"/>
    </font>
    <font>
      <sz val="8"/>
      <color rgb="FF000000"/>
      <name val="Arial Narrow"/>
    </font>
    <font>
      <sz val="8"/>
      <color rgb="FF000000"/>
      <name val="Arial bold"/>
    </font>
    <font>
      <sz val="9"/>
      <color rgb="FF000000"/>
      <name val="Arial Narrow"/>
    </font>
    <font>
      <b/>
      <sz val="12"/>
      <color rgb="FF000000"/>
      <name val="Calibri"/>
    </font>
    <font>
      <sz val="12"/>
      <color rgb="FF000000"/>
      <name val="Calibri"/>
    </font>
    <font>
      <sz val="10"/>
      <color rgb="FF000000"/>
      <name val="Arial Narrow"/>
    </font>
    <font>
      <b/>
      <sz val="10"/>
      <color rgb="FF000000"/>
      <name val="Arial Narrow"/>
    </font>
    <font>
      <sz val="10"/>
      <color rgb="FF000000"/>
      <name val="Arial"/>
    </font>
    <font>
      <sz val="11"/>
      <color rgb="FF000000"/>
      <name val="Libre Franklin"/>
    </font>
    <font>
      <b/>
      <sz val="10"/>
      <color rgb="FFC2D69B"/>
      <name val="Arial Unicode MS"/>
    </font>
    <font>
      <b/>
      <sz val="10"/>
      <color rgb="FFFF0000"/>
      <name val="Arial Unicode MS"/>
    </font>
    <font>
      <b/>
      <sz val="11"/>
      <color rgb="FF000000"/>
      <name val="Arial Unicode MS"/>
    </font>
    <font>
      <sz val="11"/>
      <color rgb="FF000000"/>
      <name val="Century Gothic"/>
    </font>
    <font>
      <b/>
      <sz val="10"/>
      <color rgb="FF000000"/>
      <name val="Arial Unicode MS"/>
    </font>
    <font>
      <sz val="10"/>
      <color rgb="FF000000"/>
      <name val="Arial Unicode MS"/>
    </font>
    <font>
      <sz val="10"/>
      <color rgb="FF000000"/>
      <name val="Century Gothic"/>
    </font>
    <font>
      <b/>
      <sz val="11"/>
      <color rgb="FFFF0000"/>
      <name val="Arial Unicode MS"/>
    </font>
    <font>
      <sz val="10"/>
      <color rgb="FFFF0000"/>
      <name val="Arial Narrow"/>
    </font>
    <font>
      <sz val="10"/>
      <color indexed="81"/>
      <name val="Calibri"/>
    </font>
  </fonts>
  <fills count="10">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FFFFCC"/>
        <bgColor rgb="FFFFFFCC"/>
      </patternFill>
    </fill>
    <fill>
      <patternFill patternType="solid">
        <fgColor rgb="FFD6E3BC"/>
        <bgColor rgb="FFD6E3BC"/>
      </patternFill>
    </fill>
    <fill>
      <patternFill patternType="solid">
        <fgColor rgb="FFFFFF00"/>
        <bgColor rgb="FFFFFF00"/>
      </patternFill>
    </fill>
    <fill>
      <patternFill patternType="solid">
        <fgColor rgb="FFBFBFBF"/>
        <bgColor rgb="FFBFBFBF"/>
      </patternFill>
    </fill>
    <fill>
      <patternFill patternType="solid">
        <fgColor rgb="FFC0C0C0"/>
        <bgColor rgb="FFC0C0C0"/>
      </patternFill>
    </fill>
    <fill>
      <patternFill patternType="solid">
        <fgColor rgb="FFD8D8D8"/>
        <bgColor rgb="FFD8D8D8"/>
      </patternFill>
    </fill>
  </fills>
  <borders count="85">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double">
        <color rgb="FF808080"/>
      </left>
      <right/>
      <top style="thin">
        <color rgb="FF808080"/>
      </top>
      <bottom style="thin">
        <color rgb="FF808080"/>
      </bottom>
      <diagonal/>
    </border>
    <border>
      <left/>
      <right/>
      <top style="thin">
        <color rgb="FF808080"/>
      </top>
      <bottom style="thin">
        <color rgb="FF808080"/>
      </bottom>
      <diagonal/>
    </border>
    <border>
      <left/>
      <right style="double">
        <color rgb="FF000000"/>
      </right>
      <top style="thin">
        <color rgb="FF808080"/>
      </top>
      <bottom style="thin">
        <color rgb="FF808080"/>
      </bottom>
      <diagonal/>
    </border>
    <border>
      <left style="double">
        <color rgb="FF000000"/>
      </left>
      <right/>
      <top style="thin">
        <color rgb="FF969696"/>
      </top>
      <bottom style="thin">
        <color rgb="FF969696"/>
      </bottom>
      <diagonal/>
    </border>
    <border>
      <left style="double">
        <color rgb="FF808080"/>
      </left>
      <right/>
      <top style="thin">
        <color rgb="FF808080"/>
      </top>
      <bottom/>
      <diagonal/>
    </border>
    <border>
      <left/>
      <right/>
      <top style="thin">
        <color rgb="FF808080"/>
      </top>
      <bottom/>
      <diagonal/>
    </border>
    <border>
      <left/>
      <right style="double">
        <color rgb="FF000000"/>
      </right>
      <top style="thin">
        <color rgb="FF808080"/>
      </top>
      <bottom/>
      <diagonal/>
    </border>
    <border>
      <left style="double">
        <color rgb="FF000000"/>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top style="thin">
        <color rgb="FF969696"/>
      </top>
      <bottom style="thin">
        <color rgb="FFA5A5A5"/>
      </bottom>
      <diagonal/>
    </border>
    <border>
      <left/>
      <right/>
      <top style="thin">
        <color rgb="FF969696"/>
      </top>
      <bottom style="thin">
        <color rgb="FFA5A5A5"/>
      </bottom>
      <diagonal/>
    </border>
    <border>
      <left style="thin">
        <color rgb="FF000000"/>
      </left>
      <right style="thin">
        <color rgb="FF000000"/>
      </right>
      <top style="thin">
        <color rgb="FF000000"/>
      </top>
      <bottom style="thin">
        <color rgb="FF000000"/>
      </bottom>
      <diagonal/>
    </border>
    <border>
      <left/>
      <right style="double">
        <color rgb="FF808080"/>
      </right>
      <top style="thin">
        <color rgb="FF969696"/>
      </top>
      <bottom style="thin">
        <color rgb="FF969696"/>
      </bottom>
      <diagonal/>
    </border>
    <border>
      <left style="double">
        <color rgb="FF808080"/>
      </left>
      <right/>
      <top/>
      <bottom/>
      <diagonal/>
    </border>
    <border>
      <left style="double">
        <color rgb="FF000000"/>
      </left>
      <right/>
      <top style="thin">
        <color rgb="FF969696"/>
      </top>
      <bottom/>
      <diagonal/>
    </border>
    <border>
      <left/>
      <right style="thin">
        <color rgb="FFA5A5A5"/>
      </right>
      <top style="thin">
        <color rgb="FF969696"/>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right/>
      <top style="thin">
        <color rgb="FF969696"/>
      </top>
      <bottom/>
      <diagonal/>
    </border>
    <border>
      <left/>
      <right style="thin">
        <color rgb="FF969696"/>
      </right>
      <top style="thin">
        <color rgb="FF969696"/>
      </top>
      <bottom/>
      <diagonal/>
    </border>
    <border>
      <left style="thin">
        <color rgb="FF969696"/>
      </left>
      <right/>
      <top style="thin">
        <color rgb="FF969696"/>
      </top>
      <bottom/>
      <diagonal/>
    </border>
    <border>
      <left style="thin">
        <color rgb="FF969696"/>
      </left>
      <right style="thin">
        <color rgb="FF969696"/>
      </right>
      <top/>
      <bottom/>
      <diagonal/>
    </border>
    <border>
      <left style="double">
        <color rgb="FF000000"/>
      </left>
      <right/>
      <top/>
      <bottom style="thin">
        <color rgb="FF969696"/>
      </bottom>
      <diagonal/>
    </border>
    <border>
      <left/>
      <right style="thin">
        <color rgb="FFA5A5A5"/>
      </right>
      <top/>
      <bottom style="thin">
        <color rgb="FF969696"/>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double">
        <color rgb="FF808080"/>
      </left>
      <right/>
      <top/>
      <bottom style="thin">
        <color rgb="FF808080"/>
      </bottom>
      <diagonal/>
    </border>
    <border>
      <left/>
      <right/>
      <top/>
      <bottom style="thin">
        <color rgb="FF808080"/>
      </bottom>
      <diagonal/>
    </border>
    <border>
      <left/>
      <right style="double">
        <color rgb="FF000000"/>
      </right>
      <top/>
      <bottom style="thin">
        <color rgb="FF80808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808080"/>
      </right>
      <top/>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double">
        <color rgb="FF000000"/>
      </left>
      <right style="thin">
        <color rgb="FF000000"/>
      </right>
      <top/>
      <bottom/>
      <diagonal/>
    </border>
    <border>
      <left style="thin">
        <color rgb="FF000000"/>
      </left>
      <right/>
      <top/>
      <bottom/>
      <diagonal/>
    </border>
    <border>
      <left/>
      <right style="thin">
        <color rgb="FF000000"/>
      </right>
      <top/>
      <bottom/>
      <diagonal/>
    </border>
    <border>
      <left/>
      <right style="double">
        <color rgb="FF808080"/>
      </right>
      <top style="thin">
        <color rgb="FF969696"/>
      </top>
      <bottom/>
      <diagonal/>
    </border>
    <border>
      <left/>
      <right style="thin">
        <color rgb="FF808080"/>
      </right>
      <top style="thin">
        <color rgb="FF808080"/>
      </top>
      <bottom/>
      <diagonal/>
    </border>
    <border>
      <left style="thin">
        <color rgb="FF808080"/>
      </left>
      <right style="double">
        <color rgb="FF000000"/>
      </right>
      <top style="thin">
        <color rgb="FF808080"/>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double">
        <color rgb="FF808080"/>
      </right>
      <top/>
      <bottom style="thin">
        <color rgb="FF969696"/>
      </bottom>
      <diagonal/>
    </border>
    <border>
      <left/>
      <right style="thin">
        <color rgb="FF808080"/>
      </right>
      <top/>
      <bottom/>
      <diagonal/>
    </border>
    <border>
      <left style="thin">
        <color rgb="FF808080"/>
      </left>
      <right style="double">
        <color rgb="FF000000"/>
      </right>
      <top/>
      <bottom/>
      <diagonal/>
    </border>
    <border>
      <left style="double">
        <color rgb="FF000000"/>
      </left>
      <right style="thin">
        <color rgb="FF969696"/>
      </right>
      <top/>
      <bottom/>
      <diagonal/>
    </border>
    <border>
      <left style="thin">
        <color rgb="FF969696"/>
      </left>
      <right/>
      <top/>
      <bottom/>
      <diagonal/>
    </border>
    <border>
      <left/>
      <right style="thin">
        <color rgb="FF969696"/>
      </right>
      <top/>
      <bottom/>
      <diagonal/>
    </border>
    <border>
      <left style="thin">
        <color rgb="FF969696"/>
      </left>
      <right style="double">
        <color rgb="FF808080"/>
      </right>
      <top style="thin">
        <color rgb="FF969696"/>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80808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80808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alignment vertical="center"/>
    </xf>
  </cellStyleXfs>
  <cellXfs count="225">
    <xf numFmtId="0" fontId="0" fillId="0" borderId="0" xfId="0">
      <alignment vertical="center"/>
    </xf>
    <xf numFmtId="0" fontId="3" fillId="0" borderId="0" xfId="0" applyFont="1" applyAlignment="1"/>
    <xf numFmtId="0" fontId="3" fillId="0" borderId="0" xfId="0" applyFont="1" applyAlignment="1">
      <alignment horizontal="left" vertical="center"/>
    </xf>
    <xf numFmtId="0" fontId="3" fillId="4" borderId="6" xfId="0" applyFont="1" applyFill="1" applyBorder="1">
      <alignment vertical="center"/>
    </xf>
    <xf numFmtId="14" fontId="7" fillId="2" borderId="10"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8" fillId="5" borderId="10" xfId="0" applyFont="1" applyFill="1" applyBorder="1" applyAlignment="1">
      <alignment horizontal="center" vertical="center"/>
    </xf>
    <xf numFmtId="0" fontId="3" fillId="4" borderId="10" xfId="0" applyFont="1" applyFill="1" applyBorder="1" applyAlignment="1">
      <alignment horizontal="right" vertical="center"/>
    </xf>
    <xf numFmtId="0" fontId="6" fillId="5" borderId="7" xfId="0" applyFont="1" applyFill="1" applyBorder="1" applyAlignment="1">
      <alignment horizontal="center" vertical="center"/>
    </xf>
    <xf numFmtId="14" fontId="3" fillId="0" borderId="0" xfId="0" applyNumberFormat="1" applyFont="1" applyAlignment="1"/>
    <xf numFmtId="0" fontId="11" fillId="0" borderId="0" xfId="0" applyFont="1" applyAlignment="1"/>
    <xf numFmtId="14" fontId="11" fillId="0" borderId="0" xfId="0" applyNumberFormat="1" applyFont="1" applyAlignment="1"/>
    <xf numFmtId="0" fontId="11" fillId="0" borderId="0" xfId="0" applyFont="1" applyAlignment="1">
      <alignment horizontal="left" vertical="center"/>
    </xf>
    <xf numFmtId="0" fontId="3" fillId="0" borderId="18" xfId="0" applyFont="1" applyBorder="1" applyAlignment="1">
      <alignment vertical="center" wrapText="1"/>
    </xf>
    <xf numFmtId="0" fontId="12" fillId="5" borderId="19" xfId="0" applyFont="1" applyFill="1" applyBorder="1">
      <alignment vertical="center"/>
    </xf>
    <xf numFmtId="0" fontId="3" fillId="5" borderId="22" xfId="0" applyFont="1" applyFill="1" applyBorder="1" applyAlignment="1">
      <alignment horizontal="center" vertical="center"/>
    </xf>
    <xf numFmtId="0" fontId="6" fillId="2" borderId="23" xfId="0" applyFont="1" applyFill="1" applyBorder="1">
      <alignment vertical="center"/>
    </xf>
    <xf numFmtId="0" fontId="3" fillId="0" borderId="0" xfId="0" applyFont="1" applyAlignment="1">
      <alignment horizontal="center"/>
    </xf>
    <xf numFmtId="0" fontId="6" fillId="0" borderId="0" xfId="0" applyFont="1" applyAlignment="1"/>
    <xf numFmtId="49" fontId="6" fillId="0" borderId="0" xfId="0" applyNumberFormat="1" applyFont="1" applyAlignment="1"/>
    <xf numFmtId="0" fontId="14" fillId="0" borderId="0" xfId="0" applyFont="1" applyAlignment="1">
      <alignment vertical="top" wrapText="1"/>
    </xf>
    <xf numFmtId="0" fontId="14" fillId="0" borderId="0" xfId="0" applyFont="1" applyAlignment="1">
      <alignment horizontal="left" vertical="top" wrapText="1"/>
    </xf>
    <xf numFmtId="14" fontId="3" fillId="0" borderId="0" xfId="0" applyNumberFormat="1" applyFont="1" applyAlignment="1">
      <alignment horizontal="center"/>
    </xf>
    <xf numFmtId="1" fontId="6" fillId="0" borderId="0" xfId="0" applyNumberFormat="1" applyFont="1" applyAlignment="1"/>
    <xf numFmtId="0" fontId="18" fillId="0" borderId="0" xfId="0" applyFont="1" applyAlignment="1">
      <alignment vertical="top" wrapText="1"/>
    </xf>
    <xf numFmtId="0" fontId="18" fillId="0" borderId="0" xfId="0" applyFont="1" applyAlignment="1">
      <alignment horizontal="left" vertical="top" wrapText="1"/>
    </xf>
    <xf numFmtId="0" fontId="6" fillId="0" borderId="0" xfId="0" applyFont="1" applyAlignment="1">
      <alignment horizontal="left"/>
    </xf>
    <xf numFmtId="0" fontId="3" fillId="8" borderId="0" xfId="0" applyFont="1" applyFill="1" applyBorder="1" applyAlignment="1">
      <alignment horizontal="center"/>
    </xf>
    <xf numFmtId="0" fontId="14" fillId="0" borderId="6" xfId="0" applyFont="1" applyBorder="1" applyAlignment="1">
      <alignment vertical="center" wrapText="1"/>
    </xf>
    <xf numFmtId="0" fontId="14" fillId="0" borderId="10" xfId="0" applyFont="1" applyBorder="1" applyAlignment="1">
      <alignment vertical="center" wrapText="1"/>
    </xf>
    <xf numFmtId="0" fontId="14" fillId="0" borderId="33" xfId="0" applyFont="1" applyBorder="1" applyAlignment="1">
      <alignment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8" borderId="0"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6" fillId="8" borderId="0" xfId="0" applyFont="1" applyFill="1" applyBorder="1" applyAlignment="1">
      <alignment horizontal="center"/>
    </xf>
    <xf numFmtId="0" fontId="6" fillId="5" borderId="6" xfId="0" applyFont="1" applyFill="1" applyBorder="1" applyAlignment="1">
      <alignment horizontal="left" vertical="center" wrapText="1"/>
    </xf>
    <xf numFmtId="0" fontId="22" fillId="0" borderId="10" xfId="0" applyFont="1" applyBorder="1">
      <alignment vertical="center"/>
    </xf>
    <xf numFmtId="0" fontId="6" fillId="0" borderId="10" xfId="0" applyFont="1" applyBorder="1">
      <alignment vertical="center"/>
    </xf>
    <xf numFmtId="0" fontId="22" fillId="5" borderId="10" xfId="0" applyFont="1" applyFill="1" applyBorder="1" applyAlignment="1">
      <alignment horizontal="center" vertical="center"/>
    </xf>
    <xf numFmtId="14" fontId="22" fillId="2" borderId="10" xfId="0" applyNumberFormat="1" applyFont="1" applyFill="1" applyBorder="1" applyAlignment="1">
      <alignment horizontal="center" vertical="center"/>
    </xf>
    <xf numFmtId="0" fontId="6" fillId="0" borderId="10" xfId="0" applyFont="1" applyBorder="1" applyAlignment="1">
      <alignment horizontal="center" vertical="center"/>
    </xf>
    <xf numFmtId="166" fontId="22" fillId="0" borderId="10" xfId="0" applyNumberFormat="1" applyFont="1" applyBorder="1">
      <alignment vertical="center"/>
    </xf>
    <xf numFmtId="167" fontId="22" fillId="0" borderId="10" xfId="0" applyNumberFormat="1" applyFont="1" applyBorder="1">
      <alignment vertical="center"/>
    </xf>
    <xf numFmtId="167" fontId="22" fillId="0" borderId="7" xfId="0" applyNumberFormat="1" applyFont="1" applyBorder="1">
      <alignment vertical="center"/>
    </xf>
    <xf numFmtId="0" fontId="6" fillId="5" borderId="6" xfId="0" applyFont="1" applyFill="1" applyBorder="1" applyAlignment="1">
      <alignment horizontal="left" vertical="center"/>
    </xf>
    <xf numFmtId="0" fontId="6" fillId="5" borderId="18" xfId="0" applyFont="1" applyFill="1" applyBorder="1" applyAlignment="1">
      <alignment horizontal="left" vertical="center"/>
    </xf>
    <xf numFmtId="0" fontId="22" fillId="0" borderId="19" xfId="0" applyFont="1" applyBorder="1">
      <alignment vertical="center"/>
    </xf>
    <xf numFmtId="0" fontId="22" fillId="5" borderId="19" xfId="0" applyFont="1" applyFill="1" applyBorder="1" applyAlignment="1">
      <alignment horizontal="center" vertical="center"/>
    </xf>
    <xf numFmtId="14" fontId="22" fillId="2" borderId="19" xfId="0" applyNumberFormat="1" applyFont="1" applyFill="1" applyBorder="1" applyAlignment="1">
      <alignment horizontal="center" vertical="center"/>
    </xf>
    <xf numFmtId="1" fontId="3" fillId="0" borderId="0" xfId="0" applyNumberFormat="1" applyFont="1" applyAlignment="1">
      <alignment horizontal="center"/>
    </xf>
    <xf numFmtId="0" fontId="3" fillId="0" borderId="9" xfId="0" applyFont="1" applyBorder="1" applyAlignment="1">
      <alignment horizontal="right" vertical="center"/>
    </xf>
    <xf numFmtId="166" fontId="16" fillId="0" borderId="10" xfId="0" applyNumberFormat="1" applyFont="1" applyBorder="1">
      <alignment vertical="center"/>
    </xf>
    <xf numFmtId="167" fontId="16" fillId="0" borderId="10" xfId="0" applyNumberFormat="1" applyFont="1" applyBorder="1">
      <alignment vertical="center"/>
    </xf>
    <xf numFmtId="167" fontId="16" fillId="0" borderId="7" xfId="0" applyNumberFormat="1" applyFont="1" applyBorder="1">
      <alignment vertical="center"/>
    </xf>
    <xf numFmtId="49" fontId="1" fillId="6" borderId="0" xfId="0" applyNumberFormat="1" applyFont="1" applyFill="1" applyBorder="1" applyAlignment="1">
      <alignment horizontal="center"/>
    </xf>
    <xf numFmtId="0" fontId="3" fillId="0" borderId="50" xfId="0" applyFont="1" applyBorder="1" applyAlignment="1"/>
    <xf numFmtId="0" fontId="24" fillId="4" borderId="10" xfId="0" applyFont="1" applyFill="1" applyBorder="1" applyAlignment="1">
      <alignment horizontal="right" vertical="center"/>
    </xf>
    <xf numFmtId="167" fontId="25" fillId="4" borderId="10" xfId="0" applyNumberFormat="1" applyFont="1" applyFill="1" applyBorder="1">
      <alignment vertical="center"/>
    </xf>
    <xf numFmtId="166" fontId="26" fillId="0" borderId="10" xfId="0" applyNumberFormat="1" applyFont="1" applyBorder="1">
      <alignment vertical="center"/>
    </xf>
    <xf numFmtId="2" fontId="24" fillId="4" borderId="7" xfId="0" applyNumberFormat="1" applyFont="1" applyFill="1" applyBorder="1">
      <alignment vertical="center"/>
    </xf>
    <xf numFmtId="0" fontId="3" fillId="0" borderId="53" xfId="0" applyFont="1" applyBorder="1" applyAlignment="1"/>
    <xf numFmtId="10" fontId="24" fillId="4" borderId="10" xfId="0" applyNumberFormat="1" applyFont="1" applyFill="1" applyBorder="1">
      <alignment vertical="center"/>
    </xf>
    <xf numFmtId="0" fontId="3" fillId="0" borderId="59" xfId="0" applyFont="1" applyBorder="1" applyAlignment="1"/>
    <xf numFmtId="49" fontId="6" fillId="8" borderId="0" xfId="0" applyNumberFormat="1" applyFont="1" applyFill="1" applyBorder="1" applyAlignment="1"/>
    <xf numFmtId="168" fontId="4" fillId="2" borderId="65" xfId="0" applyNumberFormat="1" applyFont="1" applyFill="1" applyBorder="1" applyAlignment="1">
      <alignment vertical="center" wrapText="1"/>
    </xf>
    <xf numFmtId="168" fontId="4" fillId="2" borderId="33" xfId="0" applyNumberFormat="1" applyFont="1" applyFill="1" applyBorder="1">
      <alignment vertical="center"/>
    </xf>
    <xf numFmtId="1" fontId="4" fillId="0" borderId="19" xfId="0" applyNumberFormat="1" applyFont="1" applyBorder="1" applyAlignment="1">
      <alignment horizontal="center" vertical="center"/>
    </xf>
    <xf numFmtId="168" fontId="4" fillId="2" borderId="68" xfId="0" applyNumberFormat="1" applyFont="1" applyFill="1" applyBorder="1">
      <alignment vertical="center"/>
    </xf>
    <xf numFmtId="0" fontId="31" fillId="0" borderId="72" xfId="0" applyFont="1" applyBorder="1" applyAlignment="1">
      <alignment horizontal="left" vertical="center" wrapText="1"/>
    </xf>
    <xf numFmtId="168" fontId="32" fillId="2" borderId="22" xfId="0" applyNumberFormat="1" applyFont="1" applyFill="1" applyBorder="1" applyAlignment="1">
      <alignment vertical="center" wrapText="1"/>
    </xf>
    <xf numFmtId="168" fontId="32" fillId="0" borderId="22" xfId="0" applyNumberFormat="1" applyFont="1" applyBorder="1">
      <alignment vertical="center"/>
    </xf>
    <xf numFmtId="0" fontId="31" fillId="0" borderId="22" xfId="0" applyFont="1" applyBorder="1" applyAlignment="1">
      <alignment horizontal="left" vertical="center" wrapText="1"/>
    </xf>
    <xf numFmtId="168" fontId="32" fillId="0" borderId="75" xfId="0" applyNumberFormat="1" applyFont="1" applyBorder="1">
      <alignment vertical="center"/>
    </xf>
    <xf numFmtId="0" fontId="36" fillId="0" borderId="0" xfId="0" applyFont="1" applyAlignment="1"/>
    <xf numFmtId="0" fontId="37" fillId="0" borderId="0" xfId="0" applyFont="1" applyAlignment="1">
      <alignment vertical="center" textRotation="180"/>
    </xf>
    <xf numFmtId="49" fontId="3" fillId="8" borderId="0" xfId="0" applyNumberFormat="1" applyFont="1" applyFill="1" applyBorder="1" applyAlignment="1"/>
    <xf numFmtId="0" fontId="38" fillId="0" borderId="0" xfId="0" applyFont="1" applyAlignment="1">
      <alignment vertical="top" wrapText="1"/>
    </xf>
    <xf numFmtId="49" fontId="3" fillId="0" borderId="0" xfId="0" applyNumberFormat="1" applyFont="1" applyAlignment="1">
      <alignment horizontal="center"/>
    </xf>
    <xf numFmtId="49" fontId="1" fillId="6" borderId="0" xfId="0" applyNumberFormat="1" applyFont="1" applyFill="1" applyBorder="1" applyAlignment="1">
      <alignment horizontal="left"/>
    </xf>
    <xf numFmtId="0" fontId="1" fillId="6" borderId="0" xfId="0" applyFont="1" applyFill="1" applyBorder="1" applyAlignment="1">
      <alignment horizontal="center"/>
    </xf>
    <xf numFmtId="0" fontId="3" fillId="6" borderId="0" xfId="0" applyFont="1" applyFill="1" applyBorder="1" applyAlignment="1">
      <alignment horizontal="center"/>
    </xf>
    <xf numFmtId="0" fontId="6" fillId="0" borderId="0" xfId="0" applyFont="1" applyAlignment="1">
      <alignment horizontal="left" vertical="center"/>
    </xf>
    <xf numFmtId="49" fontId="1" fillId="0" borderId="0" xfId="0" applyNumberFormat="1" applyFont="1" applyAlignment="1">
      <alignment horizontal="left"/>
    </xf>
    <xf numFmtId="0" fontId="1" fillId="0" borderId="0" xfId="0" applyFont="1" applyAlignment="1">
      <alignment horizontal="center"/>
    </xf>
    <xf numFmtId="49" fontId="3" fillId="0" borderId="0" xfId="0" applyNumberFormat="1" applyFont="1" applyAlignment="1"/>
    <xf numFmtId="49" fontId="39" fillId="0" borderId="0" xfId="0" applyNumberFormat="1" applyFont="1" applyAlignment="1"/>
    <xf numFmtId="1" fontId="39" fillId="0" borderId="0" xfId="0" applyNumberFormat="1" applyFont="1" applyAlignment="1"/>
    <xf numFmtId="0" fontId="39" fillId="0" borderId="0" xfId="0" applyFont="1" applyAlignment="1"/>
    <xf numFmtId="49" fontId="40" fillId="0" borderId="0" xfId="0" applyNumberFormat="1" applyFont="1" applyAlignment="1"/>
    <xf numFmtId="1" fontId="23" fillId="0" borderId="0" xfId="0" applyNumberFormat="1" applyFont="1" applyAlignment="1"/>
    <xf numFmtId="49" fontId="41" fillId="0" borderId="0" xfId="0" applyNumberFormat="1" applyFont="1" applyAlignment="1"/>
    <xf numFmtId="1" fontId="41" fillId="0" borderId="0" xfId="0" applyNumberFormat="1" applyFont="1" applyAlignment="1"/>
    <xf numFmtId="0" fontId="41" fillId="0" borderId="0" xfId="0" applyFont="1" applyAlignment="1"/>
    <xf numFmtId="0" fontId="42" fillId="0" borderId="0" xfId="0" applyFont="1" applyAlignment="1"/>
    <xf numFmtId="17" fontId="43" fillId="0" borderId="0" xfId="0" applyNumberFormat="1" applyFont="1" applyAlignment="1"/>
    <xf numFmtId="2" fontId="43" fillId="0" borderId="0" xfId="0" applyNumberFormat="1" applyFont="1" applyAlignment="1"/>
    <xf numFmtId="0" fontId="43" fillId="0" borderId="0" xfId="0" applyFont="1" applyAlignment="1"/>
    <xf numFmtId="0" fontId="44" fillId="0" borderId="0" xfId="0" applyFont="1" applyAlignment="1"/>
    <xf numFmtId="49" fontId="31" fillId="6" borderId="0" xfId="0" applyNumberFormat="1" applyFont="1" applyFill="1" applyBorder="1" applyAlignment="1">
      <alignment horizontal="center"/>
    </xf>
    <xf numFmtId="0" fontId="45" fillId="0" borderId="0" xfId="0" applyFont="1" applyAlignment="1">
      <alignment horizontal="center"/>
    </xf>
    <xf numFmtId="49" fontId="44" fillId="0" borderId="0" xfId="0" applyNumberFormat="1" applyFont="1" applyAlignment="1"/>
    <xf numFmtId="0" fontId="3" fillId="0" borderId="0" xfId="0" applyFont="1" applyAlignment="1">
      <alignment wrapText="1"/>
    </xf>
    <xf numFmtId="14" fontId="45" fillId="0" borderId="0" xfId="0" applyNumberFormat="1" applyFont="1" applyAlignment="1">
      <alignment horizontal="center"/>
    </xf>
    <xf numFmtId="0" fontId="3" fillId="0" borderId="0" xfId="0" applyFont="1" applyAlignment="1">
      <alignment horizontal="left"/>
    </xf>
    <xf numFmtId="0" fontId="45" fillId="8" borderId="0" xfId="0" applyFont="1" applyFill="1" applyBorder="1" applyAlignment="1">
      <alignment horizontal="center"/>
    </xf>
    <xf numFmtId="0" fontId="3" fillId="0" borderId="0" xfId="0" applyFont="1" applyAlignment="1">
      <alignment horizontal="left" vertical="center" wrapText="1"/>
    </xf>
    <xf numFmtId="0" fontId="45" fillId="8" borderId="0" xfId="0" applyFont="1" applyFill="1" applyBorder="1" applyAlignment="1">
      <alignment horizontal="center" vertical="center" wrapText="1"/>
    </xf>
    <xf numFmtId="0" fontId="45" fillId="0" borderId="0" xfId="0" applyFont="1" applyAlignment="1"/>
    <xf numFmtId="1" fontId="44" fillId="0" borderId="0" xfId="0" applyNumberFormat="1" applyFont="1" applyAlignment="1"/>
    <xf numFmtId="1" fontId="45" fillId="0" borderId="0" xfId="0" applyNumberFormat="1" applyFont="1" applyAlignment="1">
      <alignment horizontal="center"/>
    </xf>
    <xf numFmtId="49" fontId="45" fillId="8" borderId="0" xfId="0" applyNumberFormat="1" applyFont="1" applyFill="1" applyBorder="1" applyAlignment="1"/>
    <xf numFmtId="49" fontId="45" fillId="0" borderId="0" xfId="0" applyNumberFormat="1" applyFont="1" applyAlignment="1">
      <alignment horizontal="center"/>
    </xf>
    <xf numFmtId="49" fontId="31" fillId="6" borderId="0" xfId="0" applyNumberFormat="1" applyFont="1" applyFill="1" applyBorder="1" applyAlignment="1">
      <alignment horizontal="left"/>
    </xf>
    <xf numFmtId="0" fontId="31" fillId="6" borderId="0" xfId="0" applyFont="1" applyFill="1" applyBorder="1" applyAlignment="1">
      <alignment horizontal="center"/>
    </xf>
    <xf numFmtId="0" fontId="45" fillId="6" borderId="0" xfId="0" applyFont="1" applyFill="1" applyBorder="1" applyAlignment="1">
      <alignment horizontal="center"/>
    </xf>
    <xf numFmtId="0" fontId="46" fillId="0" borderId="0" xfId="0" applyFont="1" applyAlignment="1"/>
    <xf numFmtId="2" fontId="46" fillId="0" borderId="0" xfId="0" applyNumberFormat="1" applyFont="1" applyAlignment="1"/>
    <xf numFmtId="0" fontId="46" fillId="0" borderId="0" xfId="0" applyFont="1" applyAlignment="1">
      <alignment horizontal="left"/>
    </xf>
    <xf numFmtId="0" fontId="47" fillId="0" borderId="0" xfId="0" applyFont="1" applyAlignment="1">
      <alignment horizontal="left" vertical="top"/>
    </xf>
    <xf numFmtId="0" fontId="1" fillId="2" borderId="0" xfId="0" applyFont="1" applyFill="1" applyBorder="1" applyAlignment="1">
      <alignment horizontal="center"/>
    </xf>
    <xf numFmtId="0" fontId="2" fillId="0" borderId="0" xfId="0" applyFont="1" applyBorder="1" applyAlignment="1"/>
    <xf numFmtId="0" fontId="16" fillId="0" borderId="32" xfId="0" applyFont="1" applyBorder="1" applyAlignment="1">
      <alignment horizontal="center" vertical="center" wrapText="1"/>
    </xf>
    <xf numFmtId="0" fontId="2" fillId="0" borderId="31" xfId="0" applyFont="1" applyBorder="1" applyAlignment="1"/>
    <xf numFmtId="0" fontId="2" fillId="0" borderId="42" xfId="0" applyFont="1" applyBorder="1" applyAlignment="1"/>
    <xf numFmtId="0" fontId="2" fillId="0" borderId="40" xfId="0" applyFont="1" applyBorder="1" applyAlignment="1"/>
    <xf numFmtId="0" fontId="9" fillId="6" borderId="0" xfId="0" applyFont="1" applyFill="1" applyBorder="1" applyAlignment="1">
      <alignment horizontal="left" vertical="center"/>
    </xf>
    <xf numFmtId="0" fontId="33" fillId="0" borderId="76" xfId="0" applyFont="1" applyBorder="1" applyAlignment="1">
      <alignment horizontal="center" vertical="center"/>
    </xf>
    <xf numFmtId="0" fontId="2" fillId="0" borderId="77" xfId="0" applyFont="1" applyBorder="1" applyAlignment="1"/>
    <xf numFmtId="0" fontId="2" fillId="0" borderId="78" xfId="0" applyFont="1" applyBorder="1" applyAlignment="1"/>
    <xf numFmtId="0" fontId="2" fillId="0" borderId="79" xfId="0" applyFont="1" applyBorder="1" applyAlignment="1"/>
    <xf numFmtId="0" fontId="3" fillId="7" borderId="4" xfId="0" applyFont="1" applyFill="1" applyBorder="1" applyAlignment="1">
      <alignment horizontal="center" vertical="center"/>
    </xf>
    <xf numFmtId="0" fontId="2" fillId="0" borderId="49" xfId="0" applyFont="1" applyBorder="1" applyAlignment="1"/>
    <xf numFmtId="0" fontId="34" fillId="0" borderId="16" xfId="0" applyFont="1" applyBorder="1" applyAlignment="1">
      <alignment horizontal="center" vertical="center"/>
    </xf>
    <xf numFmtId="0" fontId="2" fillId="0" borderId="16" xfId="0" applyFont="1" applyBorder="1" applyAlignment="1"/>
    <xf numFmtId="0" fontId="2" fillId="0" borderId="17" xfId="0" applyFont="1" applyBorder="1" applyAlignment="1"/>
    <xf numFmtId="0" fontId="2" fillId="0" borderId="80" xfId="0" applyFont="1" applyBorder="1" applyAlignment="1"/>
    <xf numFmtId="164" fontId="35" fillId="0" borderId="76" xfId="0" applyNumberFormat="1" applyFont="1" applyBorder="1" applyAlignment="1">
      <alignment horizontal="left" vertical="center" wrapText="1"/>
    </xf>
    <xf numFmtId="0" fontId="2" fillId="0" borderId="81" xfId="0" applyFont="1" applyBorder="1" applyAlignment="1"/>
    <xf numFmtId="0" fontId="2" fillId="0" borderId="82" xfId="0" applyFont="1" applyBorder="1" applyAlignment="1"/>
    <xf numFmtId="0" fontId="2" fillId="0" borderId="83" xfId="0" applyFont="1" applyBorder="1" applyAlignment="1"/>
    <xf numFmtId="0" fontId="2" fillId="0" borderId="84" xfId="0" applyFont="1" applyBorder="1" applyAlignment="1"/>
    <xf numFmtId="0" fontId="3" fillId="0" borderId="54" xfId="0" applyFont="1" applyBorder="1" applyAlignment="1">
      <alignment horizontal="left" vertical="center"/>
    </xf>
    <xf numFmtId="0" fontId="2" fillId="0" borderId="55" xfId="0" applyFont="1" applyBorder="1" applyAlignment="1"/>
    <xf numFmtId="0" fontId="29" fillId="0" borderId="58" xfId="0" applyFont="1" applyBorder="1" applyAlignment="1">
      <alignment horizontal="center" vertical="center" textRotation="180"/>
    </xf>
    <xf numFmtId="0" fontId="2" fillId="0" borderId="64" xfId="0" applyFont="1" applyBorder="1" applyAlignment="1"/>
    <xf numFmtId="0" fontId="28" fillId="0" borderId="15" xfId="0" applyFont="1" applyBorder="1" applyAlignment="1">
      <alignment horizontal="center" vertical="center" textRotation="180"/>
    </xf>
    <xf numFmtId="0" fontId="2" fillId="0" borderId="57" xfId="0" applyFont="1" applyBorder="1" applyAlignment="1"/>
    <xf numFmtId="0" fontId="2" fillId="0" borderId="24" xfId="0" applyFont="1" applyBorder="1" applyAlignment="1"/>
    <xf numFmtId="0" fontId="2" fillId="0" borderId="63" xfId="0" applyFont="1" applyBorder="1" applyAlignment="1"/>
    <xf numFmtId="0" fontId="24" fillId="4" borderId="8" xfId="0" applyFont="1" applyFill="1" applyBorder="1" applyAlignment="1">
      <alignment horizontal="center" vertical="center"/>
    </xf>
    <xf numFmtId="0" fontId="2" fillId="0" borderId="8" xfId="0" applyFont="1" applyBorder="1" applyAlignment="1"/>
    <xf numFmtId="0" fontId="2" fillId="0" borderId="9" xfId="0" applyFont="1" applyBorder="1" applyAlignment="1"/>
    <xf numFmtId="0" fontId="4" fillId="0" borderId="32" xfId="0" applyFont="1" applyBorder="1" applyAlignment="1">
      <alignment horizontal="left" vertical="center" wrapText="1"/>
    </xf>
    <xf numFmtId="0" fontId="2" fillId="0" borderId="30" xfId="0" applyFont="1" applyBorder="1" applyAlignment="1"/>
    <xf numFmtId="0" fontId="3" fillId="0" borderId="11" xfId="0" applyFont="1" applyBorder="1" applyAlignment="1">
      <alignment horizontal="center" vertical="center" wrapText="1"/>
    </xf>
    <xf numFmtId="0" fontId="2" fillId="0" borderId="12" xfId="0" applyFont="1" applyBorder="1" applyAlignment="1"/>
    <xf numFmtId="0" fontId="2" fillId="0" borderId="13" xfId="0" applyFont="1" applyBorder="1" applyAlignment="1"/>
    <xf numFmtId="0" fontId="5" fillId="3" borderId="4" xfId="0" applyFont="1" applyFill="1" applyBorder="1" applyAlignment="1">
      <alignment horizontal="center" vertical="center"/>
    </xf>
    <xf numFmtId="0" fontId="2" fillId="0" borderId="5" xfId="0" applyFont="1" applyBorder="1" applyAlignment="1"/>
    <xf numFmtId="0" fontId="3" fillId="0" borderId="11" xfId="0" applyFont="1" applyBorder="1" applyAlignment="1">
      <alignment horizontal="center"/>
    </xf>
    <xf numFmtId="0" fontId="3" fillId="9" borderId="46" xfId="0" applyFont="1" applyFill="1" applyBorder="1" applyAlignment="1">
      <alignment horizontal="center" vertical="center"/>
    </xf>
    <xf numFmtId="0" fontId="2" fillId="0" borderId="47" xfId="0" applyFont="1" applyBorder="1" applyAlignment="1"/>
    <xf numFmtId="0" fontId="2" fillId="0" borderId="48" xfId="0" applyFont="1" applyBorder="1" applyAlignment="1"/>
    <xf numFmtId="0" fontId="24" fillId="4" borderId="7" xfId="0" applyFont="1" applyFill="1" applyBorder="1" applyAlignment="1">
      <alignment horizontal="center" vertical="center"/>
    </xf>
    <xf numFmtId="0" fontId="3" fillId="0" borderId="60" xfId="0" applyFont="1" applyBorder="1" applyAlignment="1">
      <alignment horizontal="left" vertical="center"/>
    </xf>
    <xf numFmtId="0" fontId="2" fillId="0" borderId="61" xfId="0" applyFont="1" applyBorder="1" applyAlignment="1"/>
    <xf numFmtId="0" fontId="23" fillId="0" borderId="15" xfId="0" applyFont="1" applyBorder="1" applyAlignment="1">
      <alignment horizontal="left" vertical="center" wrapText="1"/>
    </xf>
    <xf numFmtId="0" fontId="0" fillId="0" borderId="0" xfId="0">
      <alignment vertical="center"/>
    </xf>
    <xf numFmtId="0" fontId="2" fillId="0" borderId="43" xfId="0" applyFont="1" applyBorder="1" applyAlignment="1"/>
    <xf numFmtId="0" fontId="2" fillId="0" borderId="44" xfId="0" applyFont="1" applyBorder="1" applyAlignment="1"/>
    <xf numFmtId="0" fontId="2" fillId="0" borderId="45" xfId="0" applyFont="1" applyBorder="1" applyAlignment="1"/>
    <xf numFmtId="0" fontId="6" fillId="5" borderId="7" xfId="0" applyFont="1" applyFill="1" applyBorder="1" applyAlignment="1">
      <alignment horizontal="left" vertical="center"/>
    </xf>
    <xf numFmtId="165" fontId="15" fillId="0" borderId="19" xfId="0" applyNumberFormat="1" applyFont="1" applyBorder="1" applyAlignment="1">
      <alignment horizontal="center" vertical="center" wrapText="1"/>
    </xf>
    <xf numFmtId="0" fontId="2" fillId="0" borderId="41" xfId="0" applyFont="1" applyBorder="1" applyAlignment="1"/>
    <xf numFmtId="0" fontId="13" fillId="0" borderId="7" xfId="0" applyFont="1" applyBorder="1" applyAlignment="1">
      <alignment horizontal="center" vertical="center"/>
    </xf>
    <xf numFmtId="0" fontId="3" fillId="0" borderId="11" xfId="0" applyFont="1" applyBorder="1" applyAlignment="1">
      <alignment horizontal="center" vertical="center"/>
    </xf>
    <xf numFmtId="0" fontId="3" fillId="5" borderId="15" xfId="0" applyFont="1" applyFill="1" applyBorder="1" applyAlignment="1">
      <alignment horizontal="center" vertical="center"/>
    </xf>
    <xf numFmtId="0" fontId="3" fillId="5" borderId="11" xfId="0" applyFont="1" applyFill="1" applyBorder="1" applyAlignment="1">
      <alignment horizontal="center"/>
    </xf>
    <xf numFmtId="0" fontId="3" fillId="0" borderId="11" xfId="0" applyFont="1" applyBorder="1" applyAlignment="1">
      <alignment horizontal="center" vertical="top" wrapText="1"/>
    </xf>
    <xf numFmtId="14" fontId="15" fillId="2" borderId="32" xfId="0" applyNumberFormat="1" applyFont="1" applyFill="1" applyBorder="1" applyAlignment="1">
      <alignment horizontal="center" vertical="center"/>
    </xf>
    <xf numFmtId="14" fontId="10" fillId="7" borderId="14"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14" fillId="0" borderId="42" xfId="0" applyFont="1" applyBorder="1" applyAlignment="1">
      <alignment horizontal="center" vertical="center"/>
    </xf>
    <xf numFmtId="0" fontId="2" fillId="0" borderId="39" xfId="0" applyFont="1" applyBorder="1" applyAlignment="1"/>
    <xf numFmtId="0" fontId="3" fillId="0" borderId="15" xfId="0" applyFont="1" applyBorder="1" applyAlignment="1">
      <alignment horizontal="center" vertical="center"/>
    </xf>
    <xf numFmtId="0" fontId="14" fillId="0" borderId="69" xfId="0" applyFont="1" applyBorder="1" applyAlignment="1">
      <alignment horizontal="center" vertical="center"/>
    </xf>
    <xf numFmtId="0" fontId="2" fillId="0" borderId="70" xfId="0" applyFont="1" applyBorder="1" applyAlignment="1"/>
    <xf numFmtId="0" fontId="2" fillId="0" borderId="71" xfId="0" applyFont="1" applyBorder="1" applyAlignment="1"/>
    <xf numFmtId="2" fontId="31" fillId="2" borderId="73" xfId="0" applyNumberFormat="1" applyFont="1" applyFill="1" applyBorder="1" applyAlignment="1">
      <alignment horizontal="left" vertical="center" wrapText="1"/>
    </xf>
    <xf numFmtId="0" fontId="2" fillId="0" borderId="74" xfId="0" applyFont="1" applyBorder="1" applyAlignment="1"/>
    <xf numFmtId="0" fontId="31" fillId="2" borderId="73" xfId="0" applyFont="1" applyFill="1" applyBorder="1" applyAlignment="1">
      <alignment horizontal="left" vertical="center" wrapText="1"/>
    </xf>
    <xf numFmtId="0" fontId="27" fillId="0" borderId="32" xfId="0" applyFont="1" applyBorder="1" applyAlignment="1">
      <alignment horizontal="center" vertical="center" wrapText="1"/>
    </xf>
    <xf numFmtId="0" fontId="2" fillId="0" borderId="56" xfId="0" applyFont="1" applyBorder="1" applyAlignment="1"/>
    <xf numFmtId="0" fontId="2" fillId="0" borderId="62" xfId="0" applyFont="1" applyBorder="1" applyAlignment="1"/>
    <xf numFmtId="0" fontId="3" fillId="0" borderId="51" xfId="0" applyFont="1" applyBorder="1" applyAlignment="1">
      <alignment horizontal="left" vertical="center"/>
    </xf>
    <xf numFmtId="0" fontId="2" fillId="0" borderId="52" xfId="0" applyFont="1" applyBorder="1" applyAlignment="1"/>
    <xf numFmtId="0" fontId="30" fillId="0" borderId="69" xfId="0" applyFont="1" applyBorder="1" applyAlignment="1">
      <alignment horizontal="center" vertical="center"/>
    </xf>
    <xf numFmtId="168" fontId="32" fillId="2" borderId="73" xfId="0" applyNumberFormat="1" applyFont="1" applyFill="1" applyBorder="1" applyAlignment="1">
      <alignment horizontal="right" vertical="center" wrapText="1"/>
    </xf>
    <xf numFmtId="1" fontId="4" fillId="0" borderId="32" xfId="0" applyNumberFormat="1" applyFont="1" applyBorder="1" applyAlignment="1">
      <alignment horizontal="center" vertical="center"/>
    </xf>
    <xf numFmtId="0" fontId="17" fillId="0" borderId="33"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1" xfId="0" applyFont="1" applyBorder="1" applyAlignment="1"/>
    <xf numFmtId="0" fontId="7" fillId="0" borderId="25" xfId="0" applyFont="1" applyBorder="1" applyAlignment="1">
      <alignment horizontal="left" vertical="center" wrapText="1"/>
    </xf>
    <xf numFmtId="0" fontId="2" fillId="0" borderId="26" xfId="0" applyFont="1" applyBorder="1" applyAlignment="1"/>
    <xf numFmtId="0" fontId="2" fillId="0" borderId="34" xfId="0" applyFont="1" applyBorder="1" applyAlignment="1"/>
    <xf numFmtId="0" fontId="2" fillId="0" borderId="35" xfId="0" applyFont="1" applyBorder="1" applyAlignment="1"/>
    <xf numFmtId="0" fontId="3" fillId="0" borderId="30" xfId="0" applyFont="1" applyBorder="1" applyAlignment="1">
      <alignment horizontal="center" vertical="center" wrapText="1"/>
    </xf>
    <xf numFmtId="164" fontId="15" fillId="5" borderId="27" xfId="0" applyNumberFormat="1" applyFont="1" applyFill="1" applyBorder="1" applyAlignment="1">
      <alignment horizontal="center" vertical="center"/>
    </xf>
    <xf numFmtId="0" fontId="2" fillId="0" borderId="28" xfId="0" applyFont="1" applyBorder="1" applyAlignment="1"/>
    <xf numFmtId="0" fontId="2" fillId="0" borderId="29" xfId="0" applyFont="1" applyBorder="1" applyAlignment="1"/>
    <xf numFmtId="0" fontId="2" fillId="0" borderId="36" xfId="0" applyFont="1" applyBorder="1" applyAlignment="1"/>
    <xf numFmtId="0" fontId="2" fillId="0" borderId="37" xfId="0" applyFont="1" applyBorder="1" applyAlignment="1"/>
    <xf numFmtId="0" fontId="2" fillId="0" borderId="38" xfId="0" applyFont="1" applyBorder="1" applyAlignment="1"/>
    <xf numFmtId="0" fontId="12" fillId="5" borderId="7" xfId="0" applyFont="1" applyFill="1" applyBorder="1" applyAlignment="1">
      <alignment horizontal="center" vertical="center"/>
    </xf>
    <xf numFmtId="0" fontId="17" fillId="0" borderId="43" xfId="0" applyFont="1" applyBorder="1" applyAlignment="1">
      <alignment horizontal="center" vertical="center" wrapText="1"/>
    </xf>
    <xf numFmtId="0" fontId="4" fillId="0" borderId="66" xfId="0" applyFont="1" applyBorder="1" applyAlignment="1">
      <alignment horizontal="center" vertical="center" wrapText="1"/>
    </xf>
    <xf numFmtId="0" fontId="2" fillId="0" borderId="67" xfId="0" applyFont="1" applyBorder="1" applyAlignment="1"/>
    <xf numFmtId="0" fontId="4" fillId="0" borderId="1" xfId="0" applyFont="1" applyBorder="1" applyAlignment="1">
      <alignment horizontal="center"/>
    </xf>
    <xf numFmtId="0" fontId="2" fillId="0" borderId="2" xfId="0" applyFont="1" applyBorder="1" applyAlignment="1"/>
    <xf numFmtId="0" fontId="2" fillId="0" borderId="3" xfId="0" applyFont="1" applyBorder="1" applyAlignment="1"/>
    <xf numFmtId="0" fontId="19" fillId="0" borderId="7" xfId="0" applyFont="1" applyBorder="1" applyAlignment="1">
      <alignment horizontal="center" vertical="center"/>
    </xf>
  </cellXfs>
  <cellStyles count="1">
    <cellStyle name="Normal" xfId="0" builtinId="0"/>
  </cellStyles>
  <dxfs count="1">
    <dxf>
      <font>
        <b/>
        <i/>
        <sz val="10"/>
        <color rgb="FFFF0000"/>
      </font>
      <fill>
        <patternFill patternType="solid">
          <fgColor rgb="FFFFFF00"/>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www.wps.cn/officeDocument/2020/cellImage" Target="NUL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1038003</xdr:colOff>
      <xdr:row>26</xdr:row>
      <xdr:rowOff>76125</xdr:rowOff>
    </xdr:from>
    <xdr:to>
      <xdr:col>0</xdr:col>
      <xdr:colOff>929167</xdr:colOff>
      <xdr:row>28</xdr:row>
      <xdr:rowOff>141982</xdr:rowOff>
    </xdr:to>
    <xdr:sp macro="" textlink="">
      <xdr:nvSpPr>
        <xdr:cNvPr id="2" name="rightArrow"/>
        <xdr:cNvSpPr/>
      </xdr:nvSpPr>
      <xdr:spPr>
        <a:xfrm>
          <a:off x="5141213" y="3556163"/>
          <a:ext cx="409575" cy="447675"/>
        </a:xfrm>
        <a:prstGeom prst="rightArrow">
          <a:avLst/>
        </a:prstGeom>
        <a:solidFill>
          <a:srgbClr val="FF0000"/>
        </a:solidFill>
        <a:ln w="9525" cap="flat" cmpd="sng">
          <a:solidFill>
            <a:srgbClr val="FF0000"/>
          </a:solidFill>
          <a:prstDash val="solid"/>
          <a:round/>
          <a:headEnd type="none" w="sm" len="sm"/>
          <a:tailEnd type="none" w="sm" len="sm"/>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000"/>
  <sheetViews>
    <sheetView tabSelected="1" topLeftCell="A28" workbookViewId="0">
      <selection activeCell="A11" sqref="A11"/>
    </sheetView>
  </sheetViews>
  <sheetFormatPr defaultColWidth="14" defaultRowHeight="15" customHeight="1"/>
  <cols>
    <col min="1" max="1" width="22" customWidth="1"/>
    <col min="2" max="2" width="16.7109375" customWidth="1"/>
    <col min="3" max="3" width="15" customWidth="1"/>
    <col min="4" max="5" width="5.140625" customWidth="1"/>
    <col min="6" max="6" width="5.7109375" customWidth="1"/>
    <col min="7" max="7" width="11.5703125" customWidth="1"/>
    <col min="8" max="8" width="12.5703125" customWidth="1"/>
    <col min="9" max="9" width="10.85546875" customWidth="1"/>
    <col min="10" max="10" width="10.140625" customWidth="1"/>
    <col min="11" max="11" width="13.42578125" customWidth="1"/>
    <col min="12" max="12" width="14.42578125" customWidth="1"/>
    <col min="13" max="14" width="7.28515625" customWidth="1"/>
    <col min="15" max="15" width="12.5703125" customWidth="1"/>
    <col min="16" max="16" width="1.5703125" customWidth="1"/>
    <col min="17" max="17" width="12.140625" hidden="1" customWidth="1"/>
    <col min="18" max="18" width="11.28515625" hidden="1" customWidth="1"/>
    <col min="19" max="19" width="8.42578125" hidden="1" customWidth="1"/>
    <col min="20" max="20" width="12" hidden="1" customWidth="1"/>
    <col min="21" max="21" width="11.7109375" hidden="1" customWidth="1"/>
    <col min="22" max="29" width="8.85546875" hidden="1" customWidth="1"/>
    <col min="30" max="31" width="24" hidden="1" customWidth="1"/>
    <col min="32" max="32" width="12.42578125" hidden="1" customWidth="1"/>
    <col min="33" max="33" width="34.7109375" hidden="1" customWidth="1"/>
  </cols>
  <sheetData>
    <row r="1" spans="1:33" ht="15" customHeight="1">
      <c r="A1" s="123" t="s">
        <v>0</v>
      </c>
      <c r="B1" s="124"/>
      <c r="C1" s="124"/>
      <c r="D1" s="124"/>
      <c r="E1" s="124"/>
      <c r="F1" s="124"/>
      <c r="G1" s="124"/>
      <c r="H1" s="124"/>
      <c r="I1" s="124"/>
      <c r="J1" s="124"/>
      <c r="K1" s="124"/>
      <c r="L1" s="124"/>
      <c r="M1" s="124"/>
      <c r="N1" s="124"/>
      <c r="O1" s="124"/>
      <c r="P1" s="1"/>
      <c r="Q1" s="1"/>
      <c r="R1" s="1"/>
      <c r="S1" s="1"/>
      <c r="T1" s="1"/>
      <c r="U1" s="1"/>
      <c r="V1" s="1"/>
      <c r="W1" s="1"/>
      <c r="X1" s="1"/>
      <c r="Y1" s="1"/>
      <c r="Z1" s="1"/>
      <c r="AA1" s="1"/>
      <c r="AB1" s="1"/>
      <c r="AC1" s="1"/>
      <c r="AD1" s="2"/>
      <c r="AE1" s="2"/>
      <c r="AF1" s="2"/>
      <c r="AG1" s="2"/>
    </row>
    <row r="2" spans="1:33" ht="15" customHeight="1">
      <c r="A2" s="221" t="s">
        <v>1</v>
      </c>
      <c r="B2" s="222"/>
      <c r="C2" s="222"/>
      <c r="D2" s="222"/>
      <c r="E2" s="222"/>
      <c r="F2" s="222"/>
      <c r="G2" s="222"/>
      <c r="H2" s="222"/>
      <c r="I2" s="222"/>
      <c r="J2" s="222"/>
      <c r="K2" s="222"/>
      <c r="L2" s="222"/>
      <c r="M2" s="222"/>
      <c r="N2" s="222"/>
      <c r="O2" s="223"/>
      <c r="P2" s="1"/>
      <c r="Q2" s="1"/>
      <c r="R2" s="1"/>
      <c r="S2" s="1"/>
      <c r="T2" s="1"/>
      <c r="U2" s="1"/>
      <c r="V2" s="1"/>
      <c r="W2" s="1"/>
      <c r="X2" s="1"/>
      <c r="Y2" s="1"/>
      <c r="Z2" s="1"/>
      <c r="AA2" s="1"/>
      <c r="AB2" s="1"/>
      <c r="AC2" s="1"/>
      <c r="AD2" s="2"/>
      <c r="AE2" s="2"/>
      <c r="AF2" s="2"/>
      <c r="AG2" s="2"/>
    </row>
    <row r="3" spans="1:33" ht="19.5" customHeight="1">
      <c r="A3" s="161" t="s">
        <v>2</v>
      </c>
      <c r="B3" s="124"/>
      <c r="C3" s="124"/>
      <c r="D3" s="124"/>
      <c r="E3" s="124"/>
      <c r="F3" s="124"/>
      <c r="G3" s="124"/>
      <c r="H3" s="124"/>
      <c r="I3" s="124"/>
      <c r="J3" s="124"/>
      <c r="K3" s="124"/>
      <c r="L3" s="124"/>
      <c r="M3" s="124"/>
      <c r="N3" s="124"/>
      <c r="O3" s="162"/>
      <c r="P3" s="1"/>
      <c r="Q3" s="1"/>
      <c r="R3" s="1"/>
      <c r="S3" s="1"/>
      <c r="T3" s="1"/>
      <c r="U3" s="1"/>
      <c r="V3" s="1"/>
      <c r="W3" s="1"/>
      <c r="X3" s="1"/>
      <c r="Y3" s="1"/>
      <c r="Z3" s="1"/>
      <c r="AA3" s="1"/>
      <c r="AB3" s="1"/>
      <c r="AC3" s="1"/>
      <c r="AD3" s="2"/>
      <c r="AE3" s="2"/>
      <c r="AF3" s="2"/>
      <c r="AG3" s="2"/>
    </row>
    <row r="4" spans="1:33" ht="20.25" customHeight="1">
      <c r="A4" s="3" t="s">
        <v>3</v>
      </c>
      <c r="B4" s="175"/>
      <c r="C4" s="154"/>
      <c r="D4" s="154"/>
      <c r="E4" s="155"/>
      <c r="F4" s="185" t="s">
        <v>4</v>
      </c>
      <c r="G4" s="155"/>
      <c r="H4" s="4">
        <v>44287</v>
      </c>
      <c r="I4" s="5" t="s">
        <v>5</v>
      </c>
      <c r="J4" s="6" t="s">
        <v>6</v>
      </c>
      <c r="K4" s="7" t="s">
        <v>7</v>
      </c>
      <c r="L4" s="8"/>
      <c r="M4" s="179" t="s">
        <v>8</v>
      </c>
      <c r="N4" s="159"/>
      <c r="O4" s="160"/>
      <c r="P4" s="1"/>
      <c r="Q4" s="9">
        <v>44287</v>
      </c>
      <c r="R4" s="1">
        <f>IF(L5=0,0,IF(L5&gt;29000,T11,IF(L5&gt;22730,T10,T9)))</f>
        <v>0</v>
      </c>
      <c r="S4" s="1"/>
      <c r="T4" s="1"/>
      <c r="U4" s="129" t="s">
        <v>9</v>
      </c>
      <c r="V4" s="1"/>
      <c r="W4" s="1"/>
      <c r="X4" s="1"/>
      <c r="Y4" s="1"/>
      <c r="Z4" s="1"/>
      <c r="AA4" s="1"/>
      <c r="AB4" s="1"/>
      <c r="AC4" s="1"/>
      <c r="AD4" s="2"/>
      <c r="AE4" s="2"/>
      <c r="AF4" s="2"/>
      <c r="AG4" s="2"/>
    </row>
    <row r="5" spans="1:33" ht="3.75" customHeight="1">
      <c r="A5" s="184">
        <f>IF(J4="Retiring",IF(C7&lt;DATE(2021,12,31),DATE(2021,2,1),EOMONTH(C7,1)+1),DATE(2022,4,1))</f>
        <v>44652</v>
      </c>
      <c r="B5" s="154"/>
      <c r="C5" s="154"/>
      <c r="D5" s="154"/>
      <c r="E5" s="154"/>
      <c r="F5" s="154"/>
      <c r="G5" s="154"/>
      <c r="H5" s="154"/>
      <c r="I5" s="154"/>
      <c r="J5" s="154"/>
      <c r="K5" s="154"/>
      <c r="L5" s="154"/>
      <c r="M5" s="180"/>
      <c r="N5" s="137"/>
      <c r="O5" s="138"/>
      <c r="P5" s="10"/>
      <c r="Q5" s="11">
        <v>42461</v>
      </c>
      <c r="R5" s="10"/>
      <c r="S5" s="10"/>
      <c r="T5" s="10" t="s">
        <v>10</v>
      </c>
      <c r="U5" s="124"/>
      <c r="V5" s="10"/>
      <c r="W5" s="10"/>
      <c r="X5" s="10"/>
      <c r="Y5" s="10"/>
      <c r="Z5" s="10"/>
      <c r="AA5" s="10"/>
      <c r="AB5" s="10"/>
      <c r="AC5" s="10"/>
      <c r="AD5" s="12"/>
      <c r="AE5" s="12"/>
      <c r="AF5" s="12"/>
      <c r="AG5" s="12"/>
    </row>
    <row r="6" spans="1:33" ht="19.5" customHeight="1">
      <c r="A6" s="13" t="s">
        <v>11</v>
      </c>
      <c r="B6" s="14">
        <v>600000</v>
      </c>
      <c r="C6" s="204" t="s">
        <v>12</v>
      </c>
      <c r="D6" s="205"/>
      <c r="E6" s="217" t="s">
        <v>13</v>
      </c>
      <c r="F6" s="154"/>
      <c r="G6" s="155"/>
      <c r="H6" s="178" t="s">
        <v>14</v>
      </c>
      <c r="I6" s="154"/>
      <c r="J6" s="154"/>
      <c r="K6" s="15"/>
      <c r="L6" s="16"/>
      <c r="M6" s="151"/>
      <c r="N6" s="171"/>
      <c r="O6" s="162"/>
      <c r="P6" s="1"/>
      <c r="Q6" s="1"/>
      <c r="R6" s="1"/>
      <c r="S6" s="1"/>
      <c r="T6" s="17"/>
      <c r="U6" s="18" t="s">
        <v>15</v>
      </c>
      <c r="V6" s="19" t="s">
        <v>16</v>
      </c>
      <c r="W6" s="19" t="s">
        <v>17</v>
      </c>
      <c r="X6" s="19" t="s">
        <v>18</v>
      </c>
      <c r="Y6" s="19" t="s">
        <v>19</v>
      </c>
      <c r="Z6" s="19" t="s">
        <v>20</v>
      </c>
      <c r="AA6" s="19" t="s">
        <v>21</v>
      </c>
      <c r="AB6" s="19" t="s">
        <v>22</v>
      </c>
      <c r="AC6" s="1"/>
      <c r="AD6" s="20" t="s">
        <v>23</v>
      </c>
      <c r="AE6" s="20" t="s">
        <v>24</v>
      </c>
      <c r="AF6" s="21" t="s">
        <v>25</v>
      </c>
      <c r="AG6" s="20" t="s">
        <v>26</v>
      </c>
    </row>
    <row r="7" spans="1:33" ht="15" customHeight="1">
      <c r="A7" s="206" t="str">
        <f>IF(J4="Retiring","Date of Retirement (Employee retiring after 01/04/2021)  e.g. 29-JUL-2021","")</f>
        <v/>
      </c>
      <c r="B7" s="207"/>
      <c r="C7" s="211">
        <v>44347</v>
      </c>
      <c r="D7" s="212"/>
      <c r="E7" s="213"/>
      <c r="F7" s="210" t="s">
        <v>27</v>
      </c>
      <c r="G7" s="126"/>
      <c r="H7" s="176">
        <f>IF(J4="Retiring",EOMONTH(C7,1)+1,DATE(2021,4,1))</f>
        <v>44287</v>
      </c>
      <c r="I7" s="125" t="s">
        <v>28</v>
      </c>
      <c r="J7" s="126"/>
      <c r="K7" s="203">
        <f>MIN(12,DATEDIF(H7,DATE(2022,3,31),"M")+1)</f>
        <v>12</v>
      </c>
      <c r="L7" s="183">
        <f>+H4</f>
        <v>44287</v>
      </c>
      <c r="M7" s="151"/>
      <c r="N7" s="171"/>
      <c r="O7" s="162"/>
      <c r="P7" s="1"/>
      <c r="Q7" s="1" t="s">
        <v>29</v>
      </c>
      <c r="R7" s="1" t="s">
        <v>30</v>
      </c>
      <c r="S7" s="1"/>
      <c r="T7" s="22">
        <v>44287</v>
      </c>
      <c r="U7" s="18">
        <v>300000</v>
      </c>
      <c r="V7" s="23">
        <v>7320</v>
      </c>
      <c r="W7" s="23">
        <v>7648</v>
      </c>
      <c r="X7" s="23">
        <v>10418</v>
      </c>
      <c r="Y7" s="23">
        <v>10758</v>
      </c>
      <c r="Z7" s="23">
        <v>12030</v>
      </c>
      <c r="AA7" s="23">
        <v>12894</v>
      </c>
      <c r="AB7" s="23">
        <v>16003</v>
      </c>
      <c r="AC7" s="1"/>
      <c r="AD7" s="24" t="s">
        <v>31</v>
      </c>
      <c r="AE7" s="24" t="s">
        <v>32</v>
      </c>
      <c r="AF7" s="25">
        <v>8448491426</v>
      </c>
      <c r="AG7" s="24" t="s">
        <v>33</v>
      </c>
    </row>
    <row r="8" spans="1:33" ht="15" customHeight="1">
      <c r="A8" s="208"/>
      <c r="B8" s="209"/>
      <c r="C8" s="214"/>
      <c r="D8" s="215"/>
      <c r="E8" s="216"/>
      <c r="F8" s="187"/>
      <c r="G8" s="128"/>
      <c r="H8" s="177"/>
      <c r="I8" s="127"/>
      <c r="J8" s="128"/>
      <c r="K8" s="177"/>
      <c r="L8" s="127"/>
      <c r="M8" s="172"/>
      <c r="N8" s="173"/>
      <c r="O8" s="174"/>
      <c r="P8" s="1"/>
      <c r="Q8" s="26">
        <v>1</v>
      </c>
      <c r="R8" s="26">
        <v>1</v>
      </c>
      <c r="S8" s="1" t="s">
        <v>34</v>
      </c>
      <c r="T8" s="27" t="s">
        <v>35</v>
      </c>
      <c r="U8" s="18">
        <v>400000</v>
      </c>
      <c r="V8" s="23">
        <v>9947</v>
      </c>
      <c r="W8" s="23">
        <v>10363</v>
      </c>
      <c r="X8" s="23">
        <v>14188</v>
      </c>
      <c r="Y8" s="23">
        <v>14682</v>
      </c>
      <c r="Z8" s="23">
        <v>16425</v>
      </c>
      <c r="AA8" s="23">
        <v>17600</v>
      </c>
      <c r="AB8" s="23">
        <v>21780</v>
      </c>
      <c r="AC8" s="1"/>
      <c r="AD8" s="24" t="s">
        <v>36</v>
      </c>
      <c r="AE8" s="24" t="s">
        <v>37</v>
      </c>
      <c r="AF8" s="25">
        <v>8448483119</v>
      </c>
      <c r="AG8" s="24" t="s">
        <v>38</v>
      </c>
    </row>
    <row r="9" spans="1:33" ht="13.5" customHeight="1">
      <c r="A9" s="28"/>
      <c r="B9" s="29"/>
      <c r="C9" s="30"/>
      <c r="D9" s="186" t="s">
        <v>39</v>
      </c>
      <c r="E9" s="187"/>
      <c r="F9" s="128"/>
      <c r="G9" s="224" t="str">
        <f>IF(E6&lt;B6,"YOU CAN NOT OPT SUM INSURED LESS THAN YOUR ELIGIBLE SUM INSURED.","")</f>
        <v/>
      </c>
      <c r="H9" s="154"/>
      <c r="I9" s="154"/>
      <c r="J9" s="154"/>
      <c r="K9" s="154"/>
      <c r="L9" s="155"/>
      <c r="M9" s="163" t="s">
        <v>40</v>
      </c>
      <c r="N9" s="159"/>
      <c r="O9" s="160"/>
      <c r="P9" s="31"/>
      <c r="Q9" s="32">
        <v>2</v>
      </c>
      <c r="R9" s="26">
        <v>12</v>
      </c>
      <c r="S9" s="33">
        <v>0</v>
      </c>
      <c r="T9" s="34">
        <v>500000</v>
      </c>
      <c r="U9" s="18">
        <v>500000</v>
      </c>
      <c r="V9" s="23">
        <v>12374</v>
      </c>
      <c r="W9" s="23">
        <v>12534</v>
      </c>
      <c r="X9" s="23">
        <v>17260</v>
      </c>
      <c r="Y9" s="23">
        <v>17879</v>
      </c>
      <c r="Z9" s="23">
        <v>20042</v>
      </c>
      <c r="AA9" s="23">
        <v>21728</v>
      </c>
      <c r="AB9" s="23">
        <v>27705</v>
      </c>
      <c r="AC9" s="31"/>
      <c r="AD9" s="24" t="s">
        <v>36</v>
      </c>
      <c r="AE9" s="24" t="s">
        <v>41</v>
      </c>
      <c r="AF9" s="25">
        <v>9819973925</v>
      </c>
      <c r="AG9" s="24" t="s">
        <v>42</v>
      </c>
    </row>
    <row r="10" spans="1:33" ht="44.25" customHeight="1">
      <c r="A10" s="28" t="s">
        <v>43</v>
      </c>
      <c r="B10" s="29" t="s">
        <v>44</v>
      </c>
      <c r="C10" s="30" t="s">
        <v>45</v>
      </c>
      <c r="D10" s="35" t="s">
        <v>46</v>
      </c>
      <c r="E10" s="35" t="s">
        <v>47</v>
      </c>
      <c r="F10" s="35" t="s">
        <v>48</v>
      </c>
      <c r="G10" s="36" t="s">
        <v>49</v>
      </c>
      <c r="H10" s="35" t="str">
        <f>CONCATENATE("Completed Age as on ",TEXT(H4,"dd/mm/yyyy"))</f>
        <v>Completed Age as on 01/04/2021</v>
      </c>
      <c r="I10" s="36" t="s">
        <v>50</v>
      </c>
      <c r="J10" s="36" t="s">
        <v>51</v>
      </c>
      <c r="K10" s="35" t="s">
        <v>52</v>
      </c>
      <c r="L10" s="37" t="s">
        <v>53</v>
      </c>
      <c r="M10" s="181"/>
      <c r="N10" s="159"/>
      <c r="O10" s="160"/>
      <c r="P10" s="1"/>
      <c r="Q10" s="26">
        <v>3</v>
      </c>
      <c r="R10" s="26">
        <v>11</v>
      </c>
      <c r="S10" s="18">
        <v>43300</v>
      </c>
      <c r="T10" s="38">
        <v>600000</v>
      </c>
      <c r="U10" s="18">
        <v>600000</v>
      </c>
      <c r="V10" s="23">
        <v>13634</v>
      </c>
      <c r="W10" s="23">
        <v>13810</v>
      </c>
      <c r="X10" s="23">
        <v>19017</v>
      </c>
      <c r="Y10" s="23">
        <v>19700</v>
      </c>
      <c r="Z10" s="23">
        <v>22083</v>
      </c>
      <c r="AA10" s="23">
        <v>23941</v>
      </c>
      <c r="AB10" s="23">
        <v>30525</v>
      </c>
      <c r="AC10" s="1"/>
      <c r="AD10" s="24" t="s">
        <v>54</v>
      </c>
      <c r="AE10" s="24" t="s">
        <v>55</v>
      </c>
      <c r="AF10" s="25">
        <v>8448491425</v>
      </c>
      <c r="AG10" s="24" t="s">
        <v>56</v>
      </c>
    </row>
    <row r="11" spans="1:33" ht="15" customHeight="1">
      <c r="A11" s="39"/>
      <c r="B11" s="40" t="s">
        <v>57</v>
      </c>
      <c r="C11" s="41"/>
      <c r="D11" s="42"/>
      <c r="E11" s="42"/>
      <c r="F11" s="42"/>
      <c r="G11" s="43" t="str">
        <f t="shared" ref="G11:G24" si="0">IF(ISBLANK(D11),"",DATE(F11,E11,D11))</f>
        <v/>
      </c>
      <c r="H11" s="44">
        <f t="shared" ref="H11:H24" si="1">IF(G11="",0,(DATEDIF(G11,$H$4,"Y")))</f>
        <v>0</v>
      </c>
      <c r="I11" s="45">
        <f>IF(H11=0,0,IF(H11&lt;=35,VLOOKUP(VALUE($E$6),$U$7:$AB$20,2),IF(H11&lt;=45,VLOOKUP(VALUE($E$6),$U$7:$AB$20,3),IF(H11&lt;=55,VLOOKUP(VALUE($E$6),$U$7:$AB$20,4),IF(H11&lt;=65,VLOOKUP(VALUE($E$6),$U$7:$AB$20,5),IF(H11&lt;=70,VLOOKUP(VALUE($E$6),$U$7:$AB$20,6),IF(H11&lt;=75,VLOOKUP(VALUE($E$6),$U$7:$AB$20,7),VLOOKUP(VALUE($E$6),$U$7:$AB$20,8))))))))</f>
        <v>0</v>
      </c>
      <c r="J11" s="45">
        <f>IF(I11=0,0,IF(H11&lt;=35,VLOOKUP($B$6,$U$7:$AB$22,2),IF(H11&lt;=45,VLOOKUP($B$6,$U$7:$AB$22,3),IF(H11&lt;=55,VLOOKUP($B$6,$U$7:$AB$22,4),IF(H11&lt;=65,VLOOKUP($B$6,$U$7:$AB$22,5),IF(H11&lt;=70,VLOOKUP($B$6,$U$7:$AB$22,6),IF(H11&lt;=75,VLOOKUP($B$6,$U$7:$AB$22,7),VLOOKUP($B$6,$U$7:$AB$22,8))))))))</f>
        <v>0</v>
      </c>
      <c r="K11" s="46">
        <f>IF(J11="","",J11*75%)</f>
        <v>0</v>
      </c>
      <c r="L11" s="47">
        <f>+I11-K11</f>
        <v>0</v>
      </c>
      <c r="M11" s="182" t="s">
        <v>58</v>
      </c>
      <c r="N11" s="159"/>
      <c r="O11" s="160"/>
      <c r="P11" s="1"/>
      <c r="Q11" s="32">
        <v>4</v>
      </c>
      <c r="R11" s="26">
        <v>10</v>
      </c>
      <c r="S11" s="18">
        <v>55335</v>
      </c>
      <c r="T11" s="38">
        <v>1000000</v>
      </c>
      <c r="U11" s="18">
        <v>800000</v>
      </c>
      <c r="V11" s="23">
        <v>15255</v>
      </c>
      <c r="W11" s="23">
        <v>15450</v>
      </c>
      <c r="X11" s="23">
        <v>21276</v>
      </c>
      <c r="Y11" s="23">
        <v>22041</v>
      </c>
      <c r="Z11" s="23">
        <v>24707</v>
      </c>
      <c r="AA11" s="23">
        <v>26786</v>
      </c>
      <c r="AB11" s="23">
        <v>34152</v>
      </c>
      <c r="AC11" s="1"/>
      <c r="AD11" s="24" t="s">
        <v>54</v>
      </c>
      <c r="AE11" s="24" t="s">
        <v>59</v>
      </c>
      <c r="AF11" s="25">
        <v>9599770901</v>
      </c>
      <c r="AG11" s="24" t="s">
        <v>60</v>
      </c>
    </row>
    <row r="12" spans="1:33" ht="15" customHeight="1">
      <c r="A12" s="48"/>
      <c r="B12" s="40" t="s">
        <v>61</v>
      </c>
      <c r="C12" s="40" t="s">
        <v>62</v>
      </c>
      <c r="D12" s="42"/>
      <c r="E12" s="42"/>
      <c r="F12" s="42"/>
      <c r="G12" s="43" t="str">
        <f t="shared" si="0"/>
        <v/>
      </c>
      <c r="H12" s="44">
        <f t="shared" si="1"/>
        <v>0</v>
      </c>
      <c r="I12" s="45">
        <f>IF(H12=0,0,IF(H12&lt;=35,VLOOKUP(VALUE($E$6),$U$27:$AB$41,2),IF(H12&lt;=45,VLOOKUP(VALUE($E$6),$U$27:$AB$41,3),IF(H12&lt;=55,VLOOKUP(VALUE($E$6),$U$27:$AB$41,4),IF(H12&lt;=65,VLOOKUP(VALUE($E$6),$U$27:$AB$41,5),IF(H12&lt;=70,VLOOKUP(VALUE($E$6),$U$27:$AB$41,6),IF(H12&lt;=75,VLOOKUP(VALUE($E$6),$U$27:$AB$41,7),VLOOKUP(VALUE($E$6),$U$27:$AB$41,8))))))))</f>
        <v>0</v>
      </c>
      <c r="J12" s="45">
        <f>IF(I12=0,0,IF(H12&lt;=35,VLOOKUP($B$6,$U$27:$AB$41,2),IF(H12&lt;=45,VLOOKUP($B$6,$U$27:$AB$41,3),IF(H12&lt;=55,VLOOKUP($B$6,$U$27:$AB$41,4),IF(H12&lt;=65,VLOOKUP($B$6,$U$27:$AB$41,5),IF(H12&lt;=70,VLOOKUP($B$6,$U$27:$AB$41,6),IF(H12&lt;=75,VLOOKUP($B$6,$U$27:$AB$41,7),VLOOKUP($B$6,$U$27:$AB$41,8))))))))</f>
        <v>0</v>
      </c>
      <c r="K12" s="46">
        <f>IF(AND(J12="",J4="Retired"),"",J12*75%)</f>
        <v>0</v>
      </c>
      <c r="L12" s="47">
        <f>IF(AND(D11=0,D12&gt;0),"ERROR",+I12-K12)</f>
        <v>0</v>
      </c>
      <c r="M12" s="170" t="str">
        <f>"I confirm having opted for Sum Insured Rs."&amp;E6&amp;" for total of "&amp;TEXT(COUNTIF(L11:L24,"&gt;0"),"00")&amp;" Family member(s) and details of the same are correct. I have read all the terms and conditions of Staff GMC Policy and agree to abide by the same. "&amp;"I also understand that in case of retired employee, company will contribute only for self and spouse premium and full premium shall be charged for other members be it dependent or independent."</f>
        <v>I confirm having opted for Sum Insured Rs.5000000 for total of 00 Family member(s) and details of the same are correct. I have read all the terms and conditions of Staff GMC Policy and agree to abide by the same. I also understand that in case of retired employee, company will contribute only for self and spouse premium and full premium shall be charged for other members be it dependent or independent.</v>
      </c>
      <c r="N12" s="137"/>
      <c r="O12" s="138"/>
      <c r="P12" s="1"/>
      <c r="Q12" s="26">
        <v>5</v>
      </c>
      <c r="R12" s="26">
        <v>9</v>
      </c>
      <c r="S12" s="1"/>
      <c r="T12" s="17"/>
      <c r="U12" s="18">
        <v>1000000</v>
      </c>
      <c r="V12" s="23">
        <v>15975</v>
      </c>
      <c r="W12" s="23">
        <v>16180</v>
      </c>
      <c r="X12" s="23">
        <v>22281</v>
      </c>
      <c r="Y12" s="23">
        <v>23082</v>
      </c>
      <c r="Z12" s="23">
        <v>25873</v>
      </c>
      <c r="AA12" s="23">
        <v>28050</v>
      </c>
      <c r="AB12" s="23">
        <v>35764</v>
      </c>
      <c r="AC12" s="1"/>
      <c r="AD12" s="24" t="s">
        <v>63</v>
      </c>
      <c r="AE12" s="24" t="s">
        <v>64</v>
      </c>
      <c r="AF12" s="25">
        <v>9958861914</v>
      </c>
      <c r="AG12" s="24" t="s">
        <v>65</v>
      </c>
    </row>
    <row r="13" spans="1:33" ht="15" customHeight="1">
      <c r="A13" s="48"/>
      <c r="B13" s="40" t="s">
        <v>66</v>
      </c>
      <c r="C13" s="40" t="s">
        <v>62</v>
      </c>
      <c r="D13" s="42"/>
      <c r="E13" s="42"/>
      <c r="F13" s="42"/>
      <c r="G13" s="43" t="str">
        <f t="shared" si="0"/>
        <v/>
      </c>
      <c r="H13" s="44">
        <f t="shared" si="1"/>
        <v>0</v>
      </c>
      <c r="I13" s="45">
        <f t="shared" ref="I13:I14" si="2">IF(AND(ISBLANK(D13),H13=0),0,IF(H13&lt;=35,VLOOKUP(VALUE($E$6),$U$47:$AB$60,2),IF(H13&lt;=45,VLOOKUP(VALUE($E$6),$U$47:$AB$60,3),IF(H13&lt;=55,VLOOKUP(VALUE($E$6),$U$47:$AB$60,4),IF(H13&lt;=65,VLOOKUP(VALUE($E$6),$U$47:$AB$60,5),IF(H13&lt;=70,VLOOKUP(VALUE($E$6),$U$47:$AB$60,6),IF(H13&lt;=75,VLOOKUP(VALUE($E$6),$U$47:$AB$60,7),VLOOKUP(VALUE($E$6),$U$47:$AB$60,8))))))))</f>
        <v>0</v>
      </c>
      <c r="J13" s="45">
        <v>0</v>
      </c>
      <c r="K13" s="46">
        <f t="shared" ref="K13:K18" si="3">IF(J13="","",IF($J$4="Existing",J13*75%,0))</f>
        <v>0</v>
      </c>
      <c r="L13" s="47">
        <f t="shared" ref="L13:L14" si="4">+I13-K13</f>
        <v>0</v>
      </c>
      <c r="M13" s="151"/>
      <c r="N13" s="171"/>
      <c r="O13" s="162"/>
      <c r="P13" s="1"/>
      <c r="Q13" s="32">
        <v>6</v>
      </c>
      <c r="R13" s="26">
        <v>8</v>
      </c>
      <c r="S13" s="1"/>
      <c r="T13" s="17"/>
      <c r="U13" s="18">
        <v>1200000</v>
      </c>
      <c r="V13" s="23">
        <v>17099</v>
      </c>
      <c r="W13" s="23">
        <v>17319</v>
      </c>
      <c r="X13" s="23">
        <v>23850</v>
      </c>
      <c r="Y13" s="23">
        <v>24707</v>
      </c>
      <c r="Z13" s="23">
        <v>27694</v>
      </c>
      <c r="AA13" s="23">
        <v>30024</v>
      </c>
      <c r="AB13" s="23">
        <v>38282</v>
      </c>
      <c r="AC13" s="1"/>
      <c r="AD13" s="24" t="s">
        <v>63</v>
      </c>
      <c r="AE13" s="24" t="s">
        <v>67</v>
      </c>
      <c r="AF13" s="25">
        <v>9599689730</v>
      </c>
      <c r="AG13" s="24" t="s">
        <v>68</v>
      </c>
    </row>
    <row r="14" spans="1:33" ht="15" customHeight="1">
      <c r="A14" s="48"/>
      <c r="B14" s="40" t="s">
        <v>66</v>
      </c>
      <c r="C14" s="40" t="s">
        <v>62</v>
      </c>
      <c r="D14" s="42"/>
      <c r="E14" s="42"/>
      <c r="F14" s="42"/>
      <c r="G14" s="43" t="str">
        <f t="shared" si="0"/>
        <v/>
      </c>
      <c r="H14" s="44">
        <f t="shared" si="1"/>
        <v>0</v>
      </c>
      <c r="I14" s="45">
        <f t="shared" si="2"/>
        <v>0</v>
      </c>
      <c r="J14" s="45">
        <v>0</v>
      </c>
      <c r="K14" s="46">
        <f t="shared" si="3"/>
        <v>0</v>
      </c>
      <c r="L14" s="47">
        <f t="shared" si="4"/>
        <v>0</v>
      </c>
      <c r="M14" s="151"/>
      <c r="N14" s="171"/>
      <c r="O14" s="162"/>
      <c r="P14" s="1"/>
      <c r="Q14" s="26">
        <v>7</v>
      </c>
      <c r="R14" s="26">
        <v>7</v>
      </c>
      <c r="S14" s="1"/>
      <c r="T14" s="17"/>
      <c r="U14" s="18">
        <v>1500000</v>
      </c>
      <c r="V14" s="23">
        <v>17850</v>
      </c>
      <c r="W14" s="23">
        <v>18079</v>
      </c>
      <c r="X14" s="23">
        <v>24896</v>
      </c>
      <c r="Y14" s="23">
        <v>25791</v>
      </c>
      <c r="Z14" s="23">
        <v>28909</v>
      </c>
      <c r="AA14" s="23">
        <v>31341</v>
      </c>
      <c r="AB14" s="23">
        <v>39960</v>
      </c>
      <c r="AC14" s="1"/>
      <c r="AD14" s="24" t="s">
        <v>69</v>
      </c>
      <c r="AE14" s="24" t="s">
        <v>70</v>
      </c>
      <c r="AF14" s="25">
        <v>8448381206</v>
      </c>
      <c r="AG14" s="24" t="s">
        <v>71</v>
      </c>
    </row>
    <row r="15" spans="1:33" ht="15" customHeight="1">
      <c r="A15" s="48"/>
      <c r="B15" s="40" t="s">
        <v>72</v>
      </c>
      <c r="C15" s="40" t="s">
        <v>73</v>
      </c>
      <c r="D15" s="42"/>
      <c r="E15" s="42"/>
      <c r="F15" s="42"/>
      <c r="G15" s="43" t="str">
        <f t="shared" si="0"/>
        <v/>
      </c>
      <c r="H15" s="44">
        <f t="shared" si="1"/>
        <v>0</v>
      </c>
      <c r="I15" s="45">
        <f t="shared" ref="I15:I18" si="5">IF(H15=0,0,IF(H15&lt;=35,VLOOKUP(VALUE($E$6),$U$65:$AB$78,2),IF(H15&lt;=45,VLOOKUP(VALUE($E$6),$U$65:$AB$78,3),IF(H15&lt;=55,VLOOKUP(VALUE($E$6),$U$65:$AB$78,4),IF(H15&lt;=65,VLOOKUP(VALUE($E$6),$U$65:$AB$78,5),IF(H15&lt;=70,VLOOKUP(VALUE($E$6),$U$65:$AB$78,6),IF(H15&lt;=75,VLOOKUP(VALUE($E$6),$U$65:$AB$78,7),VLOOKUP(VALUE($E$6),$U$65:$AB$78,8))))))))</f>
        <v>0</v>
      </c>
      <c r="J15" s="45">
        <v>0</v>
      </c>
      <c r="K15" s="46">
        <f t="shared" si="3"/>
        <v>0</v>
      </c>
      <c r="L15" s="47">
        <f t="shared" ref="L15:L24" si="6">+I15</f>
        <v>0</v>
      </c>
      <c r="M15" s="151"/>
      <c r="N15" s="171"/>
      <c r="O15" s="162"/>
      <c r="P15" s="1"/>
      <c r="Q15" s="32">
        <v>8</v>
      </c>
      <c r="R15" s="26">
        <v>6</v>
      </c>
      <c r="S15" s="1"/>
      <c r="T15" s="17"/>
      <c r="U15" s="18">
        <v>2000000</v>
      </c>
      <c r="V15" s="23">
        <v>18974</v>
      </c>
      <c r="W15" s="23">
        <v>19219</v>
      </c>
      <c r="X15" s="23">
        <v>26465</v>
      </c>
      <c r="Y15" s="23">
        <v>27415</v>
      </c>
      <c r="Z15" s="23">
        <v>30731</v>
      </c>
      <c r="AA15" s="23">
        <v>33318</v>
      </c>
      <c r="AB15" s="23">
        <v>42480</v>
      </c>
      <c r="AC15" s="1"/>
      <c r="AD15" s="24" t="s">
        <v>74</v>
      </c>
      <c r="AE15" s="24" t="s">
        <v>70</v>
      </c>
      <c r="AF15" s="25">
        <v>8448381206</v>
      </c>
      <c r="AG15" s="24" t="s">
        <v>71</v>
      </c>
    </row>
    <row r="16" spans="1:33" ht="15" customHeight="1">
      <c r="A16" s="48"/>
      <c r="B16" s="40" t="s">
        <v>75</v>
      </c>
      <c r="C16" s="40" t="s">
        <v>73</v>
      </c>
      <c r="D16" s="42"/>
      <c r="E16" s="42"/>
      <c r="F16" s="42"/>
      <c r="G16" s="43" t="str">
        <f t="shared" si="0"/>
        <v/>
      </c>
      <c r="H16" s="44">
        <f t="shared" si="1"/>
        <v>0</v>
      </c>
      <c r="I16" s="45">
        <f t="shared" si="5"/>
        <v>0</v>
      </c>
      <c r="J16" s="45">
        <v>0</v>
      </c>
      <c r="K16" s="46">
        <f t="shared" si="3"/>
        <v>0</v>
      </c>
      <c r="L16" s="47">
        <f t="shared" si="6"/>
        <v>0</v>
      </c>
      <c r="M16" s="151"/>
      <c r="N16" s="171"/>
      <c r="O16" s="162"/>
      <c r="P16" s="1"/>
      <c r="Q16" s="26">
        <v>9</v>
      </c>
      <c r="R16" s="26">
        <v>5</v>
      </c>
      <c r="S16" s="1"/>
      <c r="T16" s="17"/>
      <c r="U16" s="18">
        <v>2500000</v>
      </c>
      <c r="V16" s="23">
        <v>20635</v>
      </c>
      <c r="W16" s="23">
        <v>20901</v>
      </c>
      <c r="X16" s="23">
        <v>29111</v>
      </c>
      <c r="Y16" s="23">
        <v>30157</v>
      </c>
      <c r="Z16" s="23">
        <v>34188</v>
      </c>
      <c r="AA16" s="23">
        <v>38066</v>
      </c>
      <c r="AB16" s="23">
        <v>47258</v>
      </c>
      <c r="AC16" s="1"/>
      <c r="AD16" s="24" t="s">
        <v>76</v>
      </c>
      <c r="AE16" s="24" t="s">
        <v>77</v>
      </c>
      <c r="AF16" s="25">
        <v>8448481071</v>
      </c>
      <c r="AG16" s="24" t="s">
        <v>78</v>
      </c>
    </row>
    <row r="17" spans="1:33" ht="15" customHeight="1">
      <c r="A17" s="48"/>
      <c r="B17" s="40" t="s">
        <v>79</v>
      </c>
      <c r="C17" s="40" t="s">
        <v>80</v>
      </c>
      <c r="D17" s="42"/>
      <c r="E17" s="42"/>
      <c r="F17" s="42"/>
      <c r="G17" s="43" t="str">
        <f t="shared" si="0"/>
        <v/>
      </c>
      <c r="H17" s="44">
        <f t="shared" si="1"/>
        <v>0</v>
      </c>
      <c r="I17" s="45">
        <f t="shared" si="5"/>
        <v>0</v>
      </c>
      <c r="J17" s="45">
        <v>0</v>
      </c>
      <c r="K17" s="46">
        <f t="shared" si="3"/>
        <v>0</v>
      </c>
      <c r="L17" s="47">
        <f t="shared" si="6"/>
        <v>0</v>
      </c>
      <c r="M17" s="151"/>
      <c r="N17" s="171"/>
      <c r="O17" s="162"/>
      <c r="P17" s="1"/>
      <c r="Q17" s="32">
        <v>10</v>
      </c>
      <c r="R17" s="26">
        <v>4</v>
      </c>
      <c r="S17" s="1"/>
      <c r="T17" s="17"/>
      <c r="U17" s="18">
        <v>3000000</v>
      </c>
      <c r="V17" s="23">
        <v>22096</v>
      </c>
      <c r="W17" s="23">
        <v>22381</v>
      </c>
      <c r="X17" s="23">
        <v>31440</v>
      </c>
      <c r="Y17" s="23">
        <v>32569</v>
      </c>
      <c r="Z17" s="23">
        <v>37230</v>
      </c>
      <c r="AA17" s="23">
        <v>40364</v>
      </c>
      <c r="AB17" s="23">
        <v>51464</v>
      </c>
      <c r="AC17" s="1"/>
      <c r="AD17" s="24" t="s">
        <v>76</v>
      </c>
      <c r="AE17" s="24" t="s">
        <v>81</v>
      </c>
      <c r="AF17" s="25">
        <v>8448183893</v>
      </c>
      <c r="AG17" s="24" t="s">
        <v>82</v>
      </c>
    </row>
    <row r="18" spans="1:33" ht="15" customHeight="1">
      <c r="A18" s="48"/>
      <c r="B18" s="40" t="s">
        <v>83</v>
      </c>
      <c r="C18" s="40" t="s">
        <v>80</v>
      </c>
      <c r="D18" s="42"/>
      <c r="E18" s="42"/>
      <c r="F18" s="42"/>
      <c r="G18" s="43" t="str">
        <f t="shared" si="0"/>
        <v/>
      </c>
      <c r="H18" s="44">
        <f t="shared" si="1"/>
        <v>0</v>
      </c>
      <c r="I18" s="45">
        <f t="shared" si="5"/>
        <v>0</v>
      </c>
      <c r="J18" s="45">
        <v>0</v>
      </c>
      <c r="K18" s="46">
        <f t="shared" si="3"/>
        <v>0</v>
      </c>
      <c r="L18" s="47">
        <f t="shared" si="6"/>
        <v>0</v>
      </c>
      <c r="M18" s="151"/>
      <c r="N18" s="171"/>
      <c r="O18" s="162"/>
      <c r="P18" s="1"/>
      <c r="Q18" s="26">
        <v>11</v>
      </c>
      <c r="R18" s="26">
        <v>3</v>
      </c>
      <c r="S18" s="1"/>
      <c r="T18" s="17"/>
      <c r="U18" s="18">
        <v>3500000</v>
      </c>
      <c r="V18" s="23">
        <v>23291</v>
      </c>
      <c r="W18" s="23">
        <v>23591</v>
      </c>
      <c r="X18" s="23">
        <v>33346</v>
      </c>
      <c r="Y18" s="23">
        <v>34542</v>
      </c>
      <c r="Z18" s="23">
        <v>39720</v>
      </c>
      <c r="AA18" s="23">
        <v>43063</v>
      </c>
      <c r="AB18" s="23">
        <v>54905</v>
      </c>
      <c r="AC18" s="1"/>
      <c r="AD18" s="24" t="s">
        <v>84</v>
      </c>
      <c r="AE18" s="24" t="s">
        <v>85</v>
      </c>
      <c r="AF18" s="25">
        <v>8448488337</v>
      </c>
      <c r="AG18" s="24" t="s">
        <v>86</v>
      </c>
    </row>
    <row r="19" spans="1:33" ht="15" customHeight="1">
      <c r="A19" s="48"/>
      <c r="B19" s="40" t="s">
        <v>87</v>
      </c>
      <c r="C19" s="40" t="s">
        <v>88</v>
      </c>
      <c r="D19" s="42"/>
      <c r="E19" s="42"/>
      <c r="F19" s="42"/>
      <c r="G19" s="43" t="str">
        <f t="shared" si="0"/>
        <v/>
      </c>
      <c r="H19" s="44">
        <f t="shared" si="1"/>
        <v>0</v>
      </c>
      <c r="I19" s="45">
        <f t="shared" ref="I19:I24" si="7">IF(AND(ISBLANK(D19),H19=0),0,IF(H19&lt;=35,VLOOKUP(VALUE($E$6),$U$82:$AB$96,2),IF(H19&lt;=45,VLOOKUP(VALUE($E$6),$U$82:$AB$96,3),IF(H19&lt;=55,VLOOKUP(VALUE($E$6),$U$82:$AB$96,4),IF(H19&lt;=65,VLOOKUP(VALUE($E$6),$U$82:$AB$96,5),IF(H19&lt;=70,VLOOKUP(VALUE($E$6),$U$82:$AB$96,6),IF(H19&lt;=75,VLOOKUP(VALUE($E$6),$U$82:$AB$96,7),VLOOKUP(VALUE($E$6),$U$82:$AB$96,8))))))))</f>
        <v>0</v>
      </c>
      <c r="J19" s="45">
        <v>0</v>
      </c>
      <c r="K19" s="46">
        <v>0</v>
      </c>
      <c r="L19" s="47">
        <f t="shared" si="6"/>
        <v>0</v>
      </c>
      <c r="M19" s="151"/>
      <c r="N19" s="171"/>
      <c r="O19" s="162"/>
      <c r="P19" s="1"/>
      <c r="Q19" s="32">
        <v>12</v>
      </c>
      <c r="R19" s="26">
        <v>2</v>
      </c>
      <c r="S19" s="1"/>
      <c r="T19" s="17"/>
      <c r="U19" s="18">
        <v>4000000</v>
      </c>
      <c r="V19" s="23">
        <v>24281</v>
      </c>
      <c r="W19" s="23">
        <v>24600</v>
      </c>
      <c r="X19" s="23">
        <v>34934</v>
      </c>
      <c r="Y19" s="23">
        <v>36188</v>
      </c>
      <c r="Z19" s="23">
        <v>41794</v>
      </c>
      <c r="AA19" s="23">
        <v>45312</v>
      </c>
      <c r="AB19" s="23">
        <v>57772</v>
      </c>
      <c r="AC19" s="1"/>
      <c r="AD19" s="24" t="s">
        <v>89</v>
      </c>
      <c r="AE19" s="24" t="s">
        <v>90</v>
      </c>
      <c r="AF19" s="25">
        <v>8130500593</v>
      </c>
      <c r="AG19" s="24" t="s">
        <v>91</v>
      </c>
    </row>
    <row r="20" spans="1:33" ht="15" customHeight="1">
      <c r="A20" s="48"/>
      <c r="B20" s="40" t="s">
        <v>87</v>
      </c>
      <c r="C20" s="40" t="s">
        <v>88</v>
      </c>
      <c r="D20" s="42"/>
      <c r="E20" s="42"/>
      <c r="F20" s="42"/>
      <c r="G20" s="43" t="str">
        <f t="shared" si="0"/>
        <v/>
      </c>
      <c r="H20" s="44">
        <f t="shared" si="1"/>
        <v>0</v>
      </c>
      <c r="I20" s="45">
        <f t="shared" si="7"/>
        <v>0</v>
      </c>
      <c r="J20" s="45">
        <v>0</v>
      </c>
      <c r="K20" s="46">
        <v>0</v>
      </c>
      <c r="L20" s="47">
        <f t="shared" si="6"/>
        <v>0</v>
      </c>
      <c r="M20" s="151"/>
      <c r="N20" s="171"/>
      <c r="O20" s="162"/>
      <c r="P20" s="1"/>
      <c r="Q20" s="18"/>
      <c r="R20" s="33">
        <v>-1</v>
      </c>
      <c r="S20" s="1"/>
      <c r="T20" s="17"/>
      <c r="U20" s="18">
        <v>5000000</v>
      </c>
      <c r="V20" s="23">
        <v>25615</v>
      </c>
      <c r="W20" s="23">
        <v>25946</v>
      </c>
      <c r="X20" s="23">
        <v>37051</v>
      </c>
      <c r="Y20" s="23">
        <v>38381</v>
      </c>
      <c r="Z20" s="23">
        <v>44560</v>
      </c>
      <c r="AA20" s="23">
        <v>48311</v>
      </c>
      <c r="AB20" s="23">
        <v>61585</v>
      </c>
      <c r="AC20" s="1"/>
      <c r="AD20" s="24" t="s">
        <v>92</v>
      </c>
      <c r="AE20" s="24" t="s">
        <v>93</v>
      </c>
      <c r="AF20" s="25">
        <v>8586884630</v>
      </c>
      <c r="AG20" s="24" t="s">
        <v>94</v>
      </c>
    </row>
    <row r="21" spans="1:33" ht="15" customHeight="1">
      <c r="A21" s="48"/>
      <c r="B21" s="40" t="s">
        <v>87</v>
      </c>
      <c r="C21" s="40" t="s">
        <v>88</v>
      </c>
      <c r="D21" s="42"/>
      <c r="E21" s="42"/>
      <c r="F21" s="42"/>
      <c r="G21" s="43" t="str">
        <f t="shared" si="0"/>
        <v/>
      </c>
      <c r="H21" s="44">
        <f t="shared" si="1"/>
        <v>0</v>
      </c>
      <c r="I21" s="45">
        <f t="shared" si="7"/>
        <v>0</v>
      </c>
      <c r="J21" s="45">
        <v>0</v>
      </c>
      <c r="K21" s="46">
        <v>0</v>
      </c>
      <c r="L21" s="47">
        <f t="shared" si="6"/>
        <v>0</v>
      </c>
      <c r="M21" s="151"/>
      <c r="N21" s="171"/>
      <c r="O21" s="162"/>
      <c r="P21" s="1"/>
      <c r="Q21" s="18"/>
      <c r="R21" s="18"/>
      <c r="S21" s="1"/>
      <c r="T21" s="1"/>
      <c r="U21" s="1"/>
      <c r="V21" s="1"/>
      <c r="W21" s="1"/>
      <c r="X21" s="1"/>
      <c r="Y21" s="1"/>
      <c r="Z21" s="1"/>
      <c r="AA21" s="1"/>
      <c r="AB21" s="1"/>
      <c r="AC21" s="1"/>
      <c r="AD21" s="24" t="s">
        <v>92</v>
      </c>
      <c r="AE21" s="24" t="s">
        <v>95</v>
      </c>
      <c r="AF21" s="25">
        <v>9365435296</v>
      </c>
      <c r="AG21" s="24" t="s">
        <v>96</v>
      </c>
    </row>
    <row r="22" spans="1:33" ht="15" customHeight="1">
      <c r="A22" s="48"/>
      <c r="B22" s="40" t="s">
        <v>87</v>
      </c>
      <c r="C22" s="40" t="s">
        <v>88</v>
      </c>
      <c r="D22" s="42"/>
      <c r="E22" s="42"/>
      <c r="F22" s="42"/>
      <c r="G22" s="43" t="str">
        <f t="shared" si="0"/>
        <v/>
      </c>
      <c r="H22" s="44">
        <f t="shared" si="1"/>
        <v>0</v>
      </c>
      <c r="I22" s="45">
        <f t="shared" si="7"/>
        <v>0</v>
      </c>
      <c r="J22" s="45">
        <v>0</v>
      </c>
      <c r="K22" s="46">
        <v>0</v>
      </c>
      <c r="L22" s="47">
        <f t="shared" si="6"/>
        <v>0</v>
      </c>
      <c r="M22" s="151"/>
      <c r="N22" s="171"/>
      <c r="O22" s="162"/>
      <c r="P22" s="1"/>
      <c r="Q22" s="1"/>
      <c r="R22" s="1"/>
      <c r="S22" s="1"/>
      <c r="T22" s="1"/>
      <c r="U22" s="1"/>
      <c r="V22" s="1"/>
      <c r="W22" s="1"/>
      <c r="X22" s="1"/>
      <c r="Y22" s="1"/>
      <c r="Z22" s="1"/>
      <c r="AA22" s="1"/>
      <c r="AB22" s="1"/>
      <c r="AC22" s="1"/>
      <c r="AD22" s="24" t="s">
        <v>97</v>
      </c>
      <c r="AE22" s="24" t="s">
        <v>98</v>
      </c>
      <c r="AF22" s="25">
        <v>8448381205</v>
      </c>
      <c r="AG22" s="24" t="s">
        <v>99</v>
      </c>
    </row>
    <row r="23" spans="1:33" ht="15" customHeight="1">
      <c r="A23" s="48"/>
      <c r="B23" s="40" t="s">
        <v>87</v>
      </c>
      <c r="C23" s="40" t="s">
        <v>88</v>
      </c>
      <c r="D23" s="42"/>
      <c r="E23" s="42"/>
      <c r="F23" s="42"/>
      <c r="G23" s="43" t="str">
        <f t="shared" si="0"/>
        <v/>
      </c>
      <c r="H23" s="44">
        <f t="shared" si="1"/>
        <v>0</v>
      </c>
      <c r="I23" s="45">
        <f t="shared" si="7"/>
        <v>0</v>
      </c>
      <c r="J23" s="45">
        <v>0</v>
      </c>
      <c r="K23" s="46">
        <v>0</v>
      </c>
      <c r="L23" s="47">
        <f t="shared" si="6"/>
        <v>0</v>
      </c>
      <c r="M23" s="172"/>
      <c r="N23" s="173"/>
      <c r="O23" s="174"/>
      <c r="P23" s="1"/>
      <c r="Q23" s="1"/>
      <c r="R23" s="1"/>
      <c r="S23" s="1"/>
      <c r="T23" s="17"/>
      <c r="U23" s="19"/>
      <c r="V23" s="23"/>
      <c r="W23" s="23"/>
      <c r="X23" s="23"/>
      <c r="Y23" s="23"/>
      <c r="Z23" s="23"/>
      <c r="AA23" s="23"/>
      <c r="AB23" s="23"/>
      <c r="AC23" s="1"/>
      <c r="AD23" s="24" t="s">
        <v>100</v>
      </c>
      <c r="AE23" s="24" t="s">
        <v>101</v>
      </c>
      <c r="AF23" s="25">
        <v>8448481072</v>
      </c>
      <c r="AG23" s="24" t="s">
        <v>102</v>
      </c>
    </row>
    <row r="24" spans="1:33" ht="13.5" customHeight="1">
      <c r="A24" s="49"/>
      <c r="B24" s="50" t="s">
        <v>87</v>
      </c>
      <c r="C24" s="50" t="s">
        <v>88</v>
      </c>
      <c r="D24" s="51"/>
      <c r="E24" s="51"/>
      <c r="F24" s="51"/>
      <c r="G24" s="52" t="str">
        <f t="shared" si="0"/>
        <v/>
      </c>
      <c r="H24" s="44">
        <f t="shared" si="1"/>
        <v>0</v>
      </c>
      <c r="I24" s="45">
        <f t="shared" si="7"/>
        <v>0</v>
      </c>
      <c r="J24" s="45">
        <v>0</v>
      </c>
      <c r="K24" s="46">
        <v>0</v>
      </c>
      <c r="L24" s="47">
        <f t="shared" si="6"/>
        <v>0</v>
      </c>
      <c r="M24" s="158" t="s">
        <v>103</v>
      </c>
      <c r="N24" s="159"/>
      <c r="O24" s="160"/>
      <c r="P24" s="1"/>
      <c r="Q24" s="1"/>
      <c r="R24" s="1"/>
      <c r="S24" s="1"/>
      <c r="T24" s="17"/>
      <c r="U24" s="17"/>
      <c r="V24" s="53"/>
      <c r="W24" s="53"/>
      <c r="X24" s="53"/>
      <c r="Y24" s="53"/>
      <c r="Z24" s="53"/>
      <c r="AA24" s="53"/>
      <c r="AB24" s="53"/>
      <c r="AC24" s="1"/>
      <c r="AD24" s="24" t="s">
        <v>104</v>
      </c>
      <c r="AE24" s="24" t="s">
        <v>105</v>
      </c>
      <c r="AF24" s="25">
        <v>8448381208</v>
      </c>
      <c r="AG24" s="24" t="s">
        <v>106</v>
      </c>
    </row>
    <row r="25" spans="1:33" ht="16.5" customHeight="1">
      <c r="A25" s="164" t="s">
        <v>107</v>
      </c>
      <c r="B25" s="165"/>
      <c r="C25" s="165"/>
      <c r="D25" s="165"/>
      <c r="E25" s="165"/>
      <c r="F25" s="165"/>
      <c r="G25" s="166"/>
      <c r="H25" s="54" t="s">
        <v>108</v>
      </c>
      <c r="I25" s="55">
        <f t="shared" ref="I25:L25" si="8">SUM(I11:I24)</f>
        <v>0</v>
      </c>
      <c r="J25" s="55">
        <f t="shared" si="8"/>
        <v>0</v>
      </c>
      <c r="K25" s="56">
        <f t="shared" si="8"/>
        <v>0</v>
      </c>
      <c r="L25" s="57">
        <f t="shared" si="8"/>
        <v>0</v>
      </c>
      <c r="M25" s="188"/>
      <c r="N25" s="137"/>
      <c r="O25" s="138"/>
      <c r="P25" s="1"/>
      <c r="Q25" s="1"/>
      <c r="R25" s="1"/>
      <c r="S25" s="1"/>
      <c r="T25" s="17"/>
      <c r="U25" s="58" t="s">
        <v>61</v>
      </c>
      <c r="V25" s="17"/>
      <c r="W25" s="17"/>
      <c r="X25" s="17"/>
      <c r="Y25" s="17"/>
      <c r="Z25" s="17"/>
      <c r="AA25" s="17"/>
      <c r="AB25" s="17"/>
      <c r="AC25" s="1"/>
      <c r="AD25" s="24" t="s">
        <v>109</v>
      </c>
      <c r="AE25" s="24" t="s">
        <v>110</v>
      </c>
      <c r="AF25" s="25">
        <v>8448481067</v>
      </c>
      <c r="AG25" s="24" t="s">
        <v>111</v>
      </c>
    </row>
    <row r="26" spans="1:33" ht="3.75" customHeight="1">
      <c r="A26" s="134"/>
      <c r="B26" s="124"/>
      <c r="C26" s="124"/>
      <c r="D26" s="124"/>
      <c r="E26" s="124"/>
      <c r="F26" s="124"/>
      <c r="G26" s="124"/>
      <c r="H26" s="124"/>
      <c r="I26" s="124"/>
      <c r="J26" s="124"/>
      <c r="K26" s="124"/>
      <c r="L26" s="135"/>
      <c r="M26" s="151"/>
      <c r="N26" s="171"/>
      <c r="O26" s="162"/>
      <c r="P26" s="1"/>
      <c r="Q26" s="1"/>
      <c r="R26" s="1"/>
      <c r="S26" s="1"/>
      <c r="T26" s="17"/>
      <c r="U26" s="18" t="s">
        <v>15</v>
      </c>
      <c r="V26" s="19" t="s">
        <v>16</v>
      </c>
      <c r="W26" s="19" t="s">
        <v>17</v>
      </c>
      <c r="X26" s="19" t="s">
        <v>18</v>
      </c>
      <c r="Y26" s="19" t="s">
        <v>19</v>
      </c>
      <c r="Z26" s="19" t="s">
        <v>20</v>
      </c>
      <c r="AA26" s="19" t="s">
        <v>21</v>
      </c>
      <c r="AB26" s="19" t="s">
        <v>22</v>
      </c>
      <c r="AC26" s="1"/>
      <c r="AD26" s="24" t="s">
        <v>109</v>
      </c>
      <c r="AE26" s="24" t="s">
        <v>112</v>
      </c>
      <c r="AF26" s="25">
        <v>9667188773</v>
      </c>
      <c r="AG26" s="24" t="s">
        <v>113</v>
      </c>
    </row>
    <row r="27" spans="1:33" ht="16.5" customHeight="1">
      <c r="A27" s="59"/>
      <c r="B27" s="198" t="str">
        <f>IF(ISNA(VLOOKUP(K6,AD7:AG47,2,FALSE)),"",VLOOKUP(K6,AD7:AG47,2,FALSE))</f>
        <v/>
      </c>
      <c r="C27" s="199"/>
      <c r="D27" s="153" t="s">
        <v>114</v>
      </c>
      <c r="E27" s="154"/>
      <c r="F27" s="155"/>
      <c r="G27" s="60" t="s">
        <v>115</v>
      </c>
      <c r="H27" s="61">
        <f>SUM(L11:L24)</f>
        <v>0</v>
      </c>
      <c r="I27" s="62">
        <f>+I25</f>
        <v>0</v>
      </c>
      <c r="J27" s="167" t="str">
        <f>IF(J4="Existing","Monthly Premium ₹","")</f>
        <v/>
      </c>
      <c r="K27" s="155"/>
      <c r="L27" s="63" t="str">
        <f>IF(J4="Existing",ROUNDUP(H29/12,0),"")</f>
        <v/>
      </c>
      <c r="M27" s="172"/>
      <c r="N27" s="173"/>
      <c r="O27" s="174"/>
      <c r="P27" s="1"/>
      <c r="Q27" s="1"/>
      <c r="R27" s="1"/>
      <c r="S27" s="1"/>
      <c r="T27" s="17"/>
      <c r="U27" s="18">
        <v>300000</v>
      </c>
      <c r="V27" s="23">
        <v>2928</v>
      </c>
      <c r="W27" s="23">
        <v>3058</v>
      </c>
      <c r="X27" s="23">
        <v>4167</v>
      </c>
      <c r="Y27" s="23">
        <v>4302</v>
      </c>
      <c r="Z27" s="23">
        <v>4812</v>
      </c>
      <c r="AA27" s="23">
        <v>5158</v>
      </c>
      <c r="AB27" s="23">
        <v>6401</v>
      </c>
      <c r="AC27" s="1"/>
      <c r="AD27" s="24" t="s">
        <v>116</v>
      </c>
      <c r="AE27" s="24" t="s">
        <v>117</v>
      </c>
      <c r="AF27" s="25">
        <v>8448481068</v>
      </c>
      <c r="AG27" s="24" t="s">
        <v>118</v>
      </c>
    </row>
    <row r="28" spans="1:33" ht="18" customHeight="1">
      <c r="A28" s="64" t="s">
        <v>119</v>
      </c>
      <c r="B28" s="145" t="str">
        <f>IF(ISNA(VLOOKUP(K6,AD7:AG47,3,FALSE)),"",VLOOKUP(K6,AD7:AG47,3,FALSE))</f>
        <v/>
      </c>
      <c r="C28" s="146"/>
      <c r="D28" s="153" t="s">
        <v>120</v>
      </c>
      <c r="E28" s="154"/>
      <c r="F28" s="155"/>
      <c r="G28" s="65">
        <v>0.18</v>
      </c>
      <c r="H28" s="61">
        <f>ROUNDUP(H27*G28,0)</f>
        <v>0</v>
      </c>
      <c r="I28" s="62">
        <f>ROUND(I25*G28,0)</f>
        <v>0</v>
      </c>
      <c r="J28" s="195" t="str">
        <f>IF(AND(D11=0,D12&gt;0),"If Spouse is Widowed, should be entered as Self / Primary Insured","")</f>
        <v/>
      </c>
      <c r="K28" s="157"/>
      <c r="L28" s="196"/>
      <c r="M28" s="149">
        <f>+L4</f>
        <v>0</v>
      </c>
      <c r="N28" s="150"/>
      <c r="O28" s="147" t="s">
        <v>7</v>
      </c>
      <c r="P28" s="1"/>
      <c r="Q28" s="1"/>
      <c r="R28" s="1"/>
      <c r="S28" s="1"/>
      <c r="T28" s="27" t="s">
        <v>121</v>
      </c>
      <c r="U28" s="18">
        <v>400000</v>
      </c>
      <c r="V28" s="23">
        <v>3979</v>
      </c>
      <c r="W28" s="23">
        <v>4146</v>
      </c>
      <c r="X28" s="23">
        <v>5675</v>
      </c>
      <c r="Y28" s="23">
        <v>5873</v>
      </c>
      <c r="Z28" s="23">
        <v>6570</v>
      </c>
      <c r="AA28" s="23">
        <v>7040</v>
      </c>
      <c r="AB28" s="23">
        <v>8711</v>
      </c>
      <c r="AC28" s="1"/>
      <c r="AD28" s="24" t="s">
        <v>122</v>
      </c>
      <c r="AE28" s="24" t="s">
        <v>123</v>
      </c>
      <c r="AF28" s="25">
        <v>848183899</v>
      </c>
      <c r="AG28" s="24" t="s">
        <v>124</v>
      </c>
    </row>
    <row r="29" spans="1:33" ht="18" customHeight="1">
      <c r="A29" s="66"/>
      <c r="B29" s="168" t="str">
        <f>IF(ISNA(VLOOKUP(K6,AD7:AG47,4,FALSE)),"",VLOOKUP(K6,AD7:AG47,4,FALSE))</f>
        <v/>
      </c>
      <c r="C29" s="169"/>
      <c r="D29" s="153" t="s">
        <v>125</v>
      </c>
      <c r="E29" s="154"/>
      <c r="F29" s="155"/>
      <c r="G29" s="60" t="s">
        <v>115</v>
      </c>
      <c r="H29" s="61">
        <f>SUM(H27:H28)</f>
        <v>0</v>
      </c>
      <c r="I29" s="62">
        <f>+I25+I28</f>
        <v>0</v>
      </c>
      <c r="J29" s="127"/>
      <c r="K29" s="187"/>
      <c r="L29" s="197"/>
      <c r="M29" s="151"/>
      <c r="N29" s="152"/>
      <c r="O29" s="148"/>
      <c r="P29" s="1"/>
      <c r="Q29" s="1"/>
      <c r="R29" s="1"/>
      <c r="S29" s="1"/>
      <c r="T29" s="67">
        <v>500000</v>
      </c>
      <c r="U29" s="18">
        <v>500000</v>
      </c>
      <c r="V29" s="23">
        <v>4950</v>
      </c>
      <c r="W29" s="23">
        <v>5013</v>
      </c>
      <c r="X29" s="23">
        <v>6904</v>
      </c>
      <c r="Y29" s="23">
        <v>7151</v>
      </c>
      <c r="Z29" s="23">
        <v>8017</v>
      </c>
      <c r="AA29" s="23">
        <v>8691</v>
      </c>
      <c r="AB29" s="23">
        <v>11081</v>
      </c>
      <c r="AC29" s="1"/>
      <c r="AD29" s="24" t="s">
        <v>122</v>
      </c>
      <c r="AE29" s="24" t="s">
        <v>126</v>
      </c>
      <c r="AF29" s="25">
        <v>8448488336</v>
      </c>
      <c r="AG29" s="24" t="s">
        <v>127</v>
      </c>
    </row>
    <row r="30" spans="1:33" ht="15" customHeight="1">
      <c r="A30" s="68" t="s">
        <v>128</v>
      </c>
      <c r="B30" s="69">
        <f>+H29</f>
        <v>0</v>
      </c>
      <c r="C30" s="219" t="s">
        <v>129</v>
      </c>
      <c r="D30" s="171"/>
      <c r="E30" s="220"/>
      <c r="F30" s="70">
        <f>+K7</f>
        <v>12</v>
      </c>
      <c r="G30" s="202" t="s">
        <v>130</v>
      </c>
      <c r="H30" s="126"/>
      <c r="I30" s="156" t="str">
        <f>IF(L30&gt;=0,"Net Premium Payable including GST:","Net Premium Refundable")</f>
        <v>Net Premium Payable including GST:</v>
      </c>
      <c r="J30" s="157"/>
      <c r="K30" s="126"/>
      <c r="L30" s="71">
        <f>ROUNDUP(IF(OR(J4="Retiring",J4="Retired"),B30/12*F30,B30),0)</f>
        <v>0</v>
      </c>
      <c r="M30" s="151"/>
      <c r="N30" s="152"/>
      <c r="O30" s="148"/>
      <c r="P30" s="1"/>
      <c r="Q30" s="1"/>
      <c r="R30" s="1"/>
      <c r="S30" s="1"/>
      <c r="T30" s="67">
        <v>600000</v>
      </c>
      <c r="U30" s="18">
        <v>600000</v>
      </c>
      <c r="V30" s="23">
        <v>5453</v>
      </c>
      <c r="W30" s="23">
        <v>5524</v>
      </c>
      <c r="X30" s="23">
        <v>7606</v>
      </c>
      <c r="Y30" s="23">
        <v>7880</v>
      </c>
      <c r="Z30" s="23">
        <v>8832</v>
      </c>
      <c r="AA30" s="23">
        <v>9577</v>
      </c>
      <c r="AB30" s="23">
        <v>12210</v>
      </c>
      <c r="AC30" s="1"/>
      <c r="AD30" s="24" t="s">
        <v>131</v>
      </c>
      <c r="AE30" s="24" t="s">
        <v>132</v>
      </c>
      <c r="AF30" s="25">
        <v>8448488338</v>
      </c>
      <c r="AG30" s="24" t="s">
        <v>133</v>
      </c>
    </row>
    <row r="31" spans="1:33" ht="21.75" customHeight="1">
      <c r="A31" s="200" t="str">
        <f>"Net Premium Payable including GST: Rupees "&amp;PROPER(Num_To_Text!A19)</f>
        <v>Net Premium Payable including GST: Rupees Only</v>
      </c>
      <c r="B31" s="190"/>
      <c r="C31" s="190"/>
      <c r="D31" s="190"/>
      <c r="E31" s="190"/>
      <c r="F31" s="190"/>
      <c r="G31" s="190"/>
      <c r="H31" s="190"/>
      <c r="I31" s="190"/>
      <c r="J31" s="190"/>
      <c r="K31" s="190"/>
      <c r="L31" s="191"/>
      <c r="M31" s="151"/>
      <c r="N31" s="152"/>
      <c r="O31" s="148"/>
      <c r="P31" s="1"/>
      <c r="Q31" s="1"/>
      <c r="R31" s="1"/>
      <c r="S31" s="1"/>
      <c r="T31" s="67" t="s">
        <v>134</v>
      </c>
      <c r="U31" s="18">
        <v>800000</v>
      </c>
      <c r="V31" s="23">
        <v>6102</v>
      </c>
      <c r="W31" s="23">
        <v>6180</v>
      </c>
      <c r="X31" s="23">
        <v>8510</v>
      </c>
      <c r="Y31" s="23">
        <v>8816</v>
      </c>
      <c r="Z31" s="23">
        <v>9883</v>
      </c>
      <c r="AA31" s="23">
        <v>10715</v>
      </c>
      <c r="AB31" s="23">
        <v>13661</v>
      </c>
      <c r="AC31" s="1"/>
      <c r="AD31" s="24" t="s">
        <v>131</v>
      </c>
      <c r="AE31" s="24" t="s">
        <v>135</v>
      </c>
      <c r="AF31" s="25">
        <v>9717082795</v>
      </c>
      <c r="AG31" s="24" t="s">
        <v>136</v>
      </c>
    </row>
    <row r="32" spans="1:33" ht="15" customHeight="1">
      <c r="A32" s="189" t="s">
        <v>137</v>
      </c>
      <c r="B32" s="190"/>
      <c r="C32" s="190"/>
      <c r="D32" s="190"/>
      <c r="E32" s="190"/>
      <c r="F32" s="190"/>
      <c r="G32" s="190"/>
      <c r="H32" s="190"/>
      <c r="I32" s="190"/>
      <c r="J32" s="190"/>
      <c r="K32" s="190"/>
      <c r="L32" s="191"/>
      <c r="M32" s="151"/>
      <c r="N32" s="152"/>
      <c r="O32" s="148"/>
      <c r="P32" s="1"/>
      <c r="Q32" s="1"/>
      <c r="R32" s="1"/>
      <c r="S32" s="1"/>
      <c r="T32" s="67" t="s">
        <v>138</v>
      </c>
      <c r="U32" s="18">
        <v>1000000</v>
      </c>
      <c r="V32" s="23">
        <v>6390</v>
      </c>
      <c r="W32" s="23">
        <v>6471</v>
      </c>
      <c r="X32" s="23">
        <v>8912</v>
      </c>
      <c r="Y32" s="23">
        <v>9233</v>
      </c>
      <c r="Z32" s="23">
        <v>10348</v>
      </c>
      <c r="AA32" s="23">
        <v>11220</v>
      </c>
      <c r="AB32" s="23">
        <v>14305</v>
      </c>
      <c r="AC32" s="1"/>
      <c r="AD32" s="24" t="s">
        <v>139</v>
      </c>
      <c r="AE32" s="24" t="s">
        <v>140</v>
      </c>
      <c r="AF32" s="25">
        <v>8448481069</v>
      </c>
      <c r="AG32" s="24" t="s">
        <v>141</v>
      </c>
    </row>
    <row r="33" spans="1:33" ht="15" customHeight="1">
      <c r="A33" s="72" t="s">
        <v>142</v>
      </c>
      <c r="B33" s="73">
        <f>ROUNDUP(B30/12*F30,0)</f>
        <v>0</v>
      </c>
      <c r="C33" s="194" t="s">
        <v>143</v>
      </c>
      <c r="D33" s="190"/>
      <c r="E33" s="193"/>
      <c r="F33" s="201">
        <f>ROUNDDOWN(K25,0)/12*F30</f>
        <v>0</v>
      </c>
      <c r="G33" s="193"/>
      <c r="H33" s="192" t="s">
        <v>144</v>
      </c>
      <c r="I33" s="193"/>
      <c r="J33" s="74">
        <f>ROUND(F33*G28,0)/12*F30</f>
        <v>0</v>
      </c>
      <c r="K33" s="75" t="s">
        <v>145</v>
      </c>
      <c r="L33" s="76">
        <f>(B33+F33+J33)</f>
        <v>0</v>
      </c>
      <c r="M33" s="218" t="s">
        <v>146</v>
      </c>
      <c r="N33" s="173"/>
      <c r="O33" s="174"/>
      <c r="P33" s="1"/>
      <c r="Q33" s="1"/>
      <c r="R33" s="1"/>
      <c r="S33" s="1"/>
      <c r="T33" s="67" t="s">
        <v>147</v>
      </c>
      <c r="U33" s="18">
        <v>1200000</v>
      </c>
      <c r="V33" s="23">
        <v>6839</v>
      </c>
      <c r="W33" s="23">
        <v>6928</v>
      </c>
      <c r="X33" s="23">
        <v>9540</v>
      </c>
      <c r="Y33" s="23">
        <v>9883</v>
      </c>
      <c r="Z33" s="23">
        <v>11078</v>
      </c>
      <c r="AA33" s="23">
        <v>12009</v>
      </c>
      <c r="AB33" s="23">
        <v>15313</v>
      </c>
      <c r="AC33" s="1"/>
      <c r="AD33" s="24" t="s">
        <v>148</v>
      </c>
      <c r="AE33" s="24" t="s">
        <v>149</v>
      </c>
      <c r="AF33" s="25">
        <v>8448183896</v>
      </c>
      <c r="AG33" s="24" t="s">
        <v>150</v>
      </c>
    </row>
    <row r="34" spans="1:33" ht="9" customHeight="1">
      <c r="A34" s="130" t="str">
        <f>O28&amp;": "&amp;M28</f>
        <v>S.R.No.: 0</v>
      </c>
      <c r="B34" s="131"/>
      <c r="C34" s="131"/>
      <c r="D34" s="131"/>
      <c r="E34" s="131"/>
      <c r="F34" s="131"/>
      <c r="G34" s="131"/>
      <c r="H34" s="131"/>
      <c r="I34" s="131"/>
      <c r="J34" s="131"/>
      <c r="K34" s="131"/>
      <c r="L34" s="131"/>
      <c r="M34" s="136" t="s">
        <v>151</v>
      </c>
      <c r="N34" s="137"/>
      <c r="O34" s="138"/>
      <c r="P34" s="1"/>
      <c r="Q34" s="18">
        <f>IF(J4="Retiring",DATEDIF((H7),Q5,"M")-1,12)</f>
        <v>12</v>
      </c>
      <c r="R34" s="1"/>
      <c r="S34" s="1"/>
      <c r="T34" s="67" t="s">
        <v>152</v>
      </c>
      <c r="U34" s="18">
        <v>1500000</v>
      </c>
      <c r="V34" s="23">
        <v>7139</v>
      </c>
      <c r="W34" s="23">
        <v>7231</v>
      </c>
      <c r="X34" s="23">
        <v>9958</v>
      </c>
      <c r="Y34" s="23">
        <v>10316</v>
      </c>
      <c r="Z34" s="23">
        <v>11563</v>
      </c>
      <c r="AA34" s="23">
        <v>12537</v>
      </c>
      <c r="AB34" s="23">
        <v>15984</v>
      </c>
      <c r="AC34" s="1"/>
      <c r="AD34" s="24" t="s">
        <v>148</v>
      </c>
      <c r="AE34" s="24" t="s">
        <v>153</v>
      </c>
      <c r="AF34" s="25">
        <v>8800662181</v>
      </c>
      <c r="AG34" s="24" t="s">
        <v>154</v>
      </c>
    </row>
    <row r="35" spans="1:33" ht="9" customHeight="1">
      <c r="A35" s="132"/>
      <c r="B35" s="133"/>
      <c r="C35" s="133"/>
      <c r="D35" s="133"/>
      <c r="E35" s="133"/>
      <c r="F35" s="133"/>
      <c r="G35" s="133"/>
      <c r="H35" s="133"/>
      <c r="I35" s="133"/>
      <c r="J35" s="133"/>
      <c r="K35" s="133"/>
      <c r="L35" s="133"/>
      <c r="M35" s="133"/>
      <c r="N35" s="133"/>
      <c r="O35" s="139"/>
      <c r="P35" s="1"/>
      <c r="Q35" s="1"/>
      <c r="R35" s="1"/>
      <c r="S35" s="1"/>
      <c r="T35" s="67" t="s">
        <v>155</v>
      </c>
      <c r="U35" s="18">
        <v>2000000</v>
      </c>
      <c r="V35" s="23">
        <v>7590</v>
      </c>
      <c r="W35" s="23">
        <v>7687</v>
      </c>
      <c r="X35" s="23">
        <v>10586</v>
      </c>
      <c r="Y35" s="23">
        <v>10966</v>
      </c>
      <c r="Z35" s="23">
        <v>12293</v>
      </c>
      <c r="AA35" s="23">
        <v>13327</v>
      </c>
      <c r="AB35" s="23">
        <v>16991</v>
      </c>
      <c r="AC35" s="18"/>
      <c r="AD35" s="24" t="s">
        <v>156</v>
      </c>
      <c r="AE35" s="24" t="s">
        <v>157</v>
      </c>
      <c r="AF35" s="25">
        <v>8826318100</v>
      </c>
      <c r="AG35" s="24" t="s">
        <v>158</v>
      </c>
    </row>
    <row r="36" spans="1:33" ht="18" customHeight="1">
      <c r="A36" s="140" t="s">
        <v>159</v>
      </c>
      <c r="B36" s="131"/>
      <c r="C36" s="131"/>
      <c r="D36" s="131"/>
      <c r="E36" s="131"/>
      <c r="F36" s="131"/>
      <c r="G36" s="131"/>
      <c r="H36" s="131"/>
      <c r="I36" s="131"/>
      <c r="J36" s="131"/>
      <c r="K36" s="131"/>
      <c r="L36" s="131"/>
      <c r="M36" s="131"/>
      <c r="N36" s="131"/>
      <c r="O36" s="141"/>
      <c r="P36" s="1"/>
      <c r="Q36" s="1"/>
      <c r="R36" s="1"/>
      <c r="S36" s="1"/>
      <c r="T36" s="67" t="s">
        <v>160</v>
      </c>
      <c r="U36" s="18">
        <v>2500000</v>
      </c>
      <c r="V36" s="23">
        <v>8253</v>
      </c>
      <c r="W36" s="23">
        <v>8360</v>
      </c>
      <c r="X36" s="23">
        <v>11644</v>
      </c>
      <c r="Y36" s="23">
        <v>12062</v>
      </c>
      <c r="Z36" s="23">
        <v>13676</v>
      </c>
      <c r="AA36" s="23">
        <v>14827</v>
      </c>
      <c r="AB36" s="23">
        <v>18903</v>
      </c>
      <c r="AC36" s="1"/>
      <c r="AD36" s="24" t="s">
        <v>156</v>
      </c>
      <c r="AE36" s="24" t="s">
        <v>161</v>
      </c>
      <c r="AF36" s="25">
        <v>8448183894</v>
      </c>
      <c r="AG36" s="24" t="s">
        <v>162</v>
      </c>
    </row>
    <row r="37" spans="1:33" ht="18" customHeight="1">
      <c r="A37" s="142"/>
      <c r="B37" s="143"/>
      <c r="C37" s="143"/>
      <c r="D37" s="143"/>
      <c r="E37" s="143"/>
      <c r="F37" s="143"/>
      <c r="G37" s="143"/>
      <c r="H37" s="143"/>
      <c r="I37" s="143"/>
      <c r="J37" s="143"/>
      <c r="K37" s="143"/>
      <c r="L37" s="143"/>
      <c r="M37" s="143"/>
      <c r="N37" s="143"/>
      <c r="O37" s="144"/>
      <c r="P37" s="1"/>
      <c r="Q37" s="1"/>
      <c r="R37" s="1"/>
      <c r="S37" s="1"/>
      <c r="T37" s="67" t="s">
        <v>163</v>
      </c>
      <c r="U37" s="18">
        <v>3000000</v>
      </c>
      <c r="V37" s="23">
        <v>8838</v>
      </c>
      <c r="W37" s="23">
        <v>8952</v>
      </c>
      <c r="X37" s="23">
        <v>12576</v>
      </c>
      <c r="Y37" s="23">
        <v>13027</v>
      </c>
      <c r="Z37" s="23">
        <v>14892</v>
      </c>
      <c r="AA37" s="23">
        <v>16146</v>
      </c>
      <c r="AB37" s="23">
        <v>20586</v>
      </c>
      <c r="AC37" s="1"/>
      <c r="AD37" s="24" t="s">
        <v>164</v>
      </c>
      <c r="AE37" s="24" t="s">
        <v>165</v>
      </c>
      <c r="AF37" s="25">
        <v>9487031947</v>
      </c>
      <c r="AG37" s="24" t="s">
        <v>166</v>
      </c>
    </row>
    <row r="38" spans="1:33" ht="16.5" customHeight="1">
      <c r="A38" s="77" t="s">
        <v>167</v>
      </c>
      <c r="B38" s="1"/>
      <c r="C38" s="1"/>
      <c r="D38" s="1"/>
      <c r="E38" s="1"/>
      <c r="F38" s="1"/>
      <c r="G38" s="1"/>
      <c r="H38" s="1"/>
      <c r="I38" s="1"/>
      <c r="J38" s="1"/>
      <c r="K38" s="1"/>
      <c r="L38" s="1"/>
      <c r="M38" s="78"/>
      <c r="N38" s="78"/>
      <c r="O38" s="78"/>
      <c r="P38" s="1"/>
      <c r="Q38" s="1"/>
      <c r="R38" s="1"/>
      <c r="S38" s="1"/>
      <c r="T38" s="67" t="s">
        <v>168</v>
      </c>
      <c r="U38" s="18">
        <v>3500000</v>
      </c>
      <c r="V38" s="23">
        <v>9316</v>
      </c>
      <c r="W38" s="23">
        <v>9437</v>
      </c>
      <c r="X38" s="23">
        <v>13339</v>
      </c>
      <c r="Y38" s="23">
        <v>13818</v>
      </c>
      <c r="Z38" s="23">
        <v>15888</v>
      </c>
      <c r="AA38" s="23">
        <v>17225</v>
      </c>
      <c r="AB38" s="23">
        <v>21962</v>
      </c>
      <c r="AC38" s="1"/>
      <c r="AD38" s="24" t="s">
        <v>169</v>
      </c>
      <c r="AE38" s="24" t="s">
        <v>170</v>
      </c>
      <c r="AF38" s="25">
        <v>8826305900</v>
      </c>
      <c r="AG38" s="24" t="s">
        <v>171</v>
      </c>
    </row>
    <row r="39" spans="1:33" ht="15" hidden="1" customHeight="1">
      <c r="A39" s="1"/>
      <c r="B39" s="1"/>
      <c r="C39" s="1"/>
      <c r="D39" s="1"/>
      <c r="E39" s="1"/>
      <c r="F39" s="1"/>
      <c r="G39" s="1"/>
      <c r="H39" s="1"/>
      <c r="I39" s="1"/>
      <c r="J39" s="1"/>
      <c r="K39" s="1"/>
      <c r="L39" s="1"/>
      <c r="M39" s="78"/>
      <c r="N39" s="78"/>
      <c r="O39" s="78"/>
      <c r="P39" s="1"/>
      <c r="Q39" s="1"/>
      <c r="R39" s="1"/>
      <c r="S39" s="1"/>
      <c r="T39" s="67" t="s">
        <v>172</v>
      </c>
      <c r="U39" s="18">
        <v>4000000</v>
      </c>
      <c r="V39" s="23">
        <v>9715</v>
      </c>
      <c r="W39" s="23">
        <v>9840</v>
      </c>
      <c r="X39" s="23">
        <v>13974</v>
      </c>
      <c r="Y39" s="23">
        <v>14475</v>
      </c>
      <c r="Z39" s="23">
        <v>16718</v>
      </c>
      <c r="AA39" s="23">
        <v>18124</v>
      </c>
      <c r="AB39" s="23">
        <v>23110</v>
      </c>
      <c r="AC39" s="1"/>
      <c r="AD39" s="24" t="s">
        <v>173</v>
      </c>
      <c r="AE39" s="24" t="s">
        <v>174</v>
      </c>
      <c r="AF39" s="25">
        <v>8448183891</v>
      </c>
      <c r="AG39" s="24" t="s">
        <v>175</v>
      </c>
    </row>
    <row r="40" spans="1:33" ht="15" hidden="1" customHeight="1">
      <c r="A40" s="1"/>
      <c r="B40" s="1"/>
      <c r="C40" s="1"/>
      <c r="D40" s="1"/>
      <c r="E40" s="1"/>
      <c r="F40" s="1"/>
      <c r="G40" s="1"/>
      <c r="H40" s="1"/>
      <c r="I40" s="1"/>
      <c r="J40" s="1"/>
      <c r="K40" s="1"/>
      <c r="L40" s="1"/>
      <c r="M40" s="78"/>
      <c r="N40" s="78"/>
      <c r="O40" s="78"/>
      <c r="P40" s="1"/>
      <c r="Q40" s="1"/>
      <c r="R40" s="1"/>
      <c r="S40" s="1"/>
      <c r="T40" s="67" t="s">
        <v>13</v>
      </c>
      <c r="U40" s="18">
        <v>5000000</v>
      </c>
      <c r="V40" s="23">
        <v>10246</v>
      </c>
      <c r="W40" s="23">
        <v>10378</v>
      </c>
      <c r="X40" s="23">
        <v>14821</v>
      </c>
      <c r="Y40" s="23">
        <v>15353</v>
      </c>
      <c r="Z40" s="23">
        <v>17823</v>
      </c>
      <c r="AA40" s="23">
        <v>19324</v>
      </c>
      <c r="AB40" s="23">
        <v>24639</v>
      </c>
      <c r="AC40" s="1"/>
      <c r="AD40" s="24" t="s">
        <v>176</v>
      </c>
      <c r="AE40" s="24" t="s">
        <v>177</v>
      </c>
      <c r="AF40" s="25">
        <v>8448481070</v>
      </c>
      <c r="AG40" s="24" t="s">
        <v>178</v>
      </c>
    </row>
    <row r="41" spans="1:33" ht="15" hidden="1" customHeight="1">
      <c r="A41" s="1"/>
      <c r="B41" s="1"/>
      <c r="C41" s="1"/>
      <c r="D41" s="1"/>
      <c r="E41" s="1"/>
      <c r="F41" s="1"/>
      <c r="G41" s="1"/>
      <c r="H41" s="1"/>
      <c r="I41" s="1"/>
      <c r="J41" s="1"/>
      <c r="K41" s="1"/>
      <c r="L41" s="1"/>
      <c r="M41" s="78"/>
      <c r="N41" s="78"/>
      <c r="O41" s="78"/>
      <c r="P41" s="1"/>
      <c r="Q41" s="1"/>
      <c r="R41" s="1"/>
      <c r="S41" s="1"/>
      <c r="T41" s="79"/>
      <c r="U41" s="18"/>
      <c r="V41" s="23"/>
      <c r="W41" s="23"/>
      <c r="X41" s="23"/>
      <c r="Y41" s="23"/>
      <c r="Z41" s="23"/>
      <c r="AA41" s="23"/>
      <c r="AB41" s="23"/>
      <c r="AC41" s="1"/>
      <c r="AD41" s="24" t="s">
        <v>179</v>
      </c>
      <c r="AE41" s="24" t="s">
        <v>180</v>
      </c>
      <c r="AF41" s="25">
        <v>8448183895</v>
      </c>
      <c r="AG41" s="80" t="s">
        <v>181</v>
      </c>
    </row>
    <row r="42" spans="1:33" ht="15" hidden="1" customHeight="1">
      <c r="A42" s="1"/>
      <c r="B42" s="1"/>
      <c r="C42" s="1"/>
      <c r="D42" s="1"/>
      <c r="E42" s="1"/>
      <c r="F42" s="1"/>
      <c r="G42" s="1"/>
      <c r="H42" s="1"/>
      <c r="I42" s="1"/>
      <c r="J42" s="1"/>
      <c r="K42" s="1"/>
      <c r="L42" s="1"/>
      <c r="M42" s="78"/>
      <c r="N42" s="78"/>
      <c r="O42" s="78"/>
      <c r="P42" s="1"/>
      <c r="Q42" s="1"/>
      <c r="R42" s="1"/>
      <c r="S42" s="1"/>
      <c r="T42" s="79"/>
      <c r="U42" s="19"/>
      <c r="V42" s="23"/>
      <c r="W42" s="23"/>
      <c r="X42" s="23"/>
      <c r="Y42" s="23"/>
      <c r="Z42" s="23"/>
      <c r="AA42" s="23"/>
      <c r="AB42" s="23"/>
      <c r="AC42" s="1"/>
      <c r="AD42" s="24" t="s">
        <v>179</v>
      </c>
      <c r="AE42" s="24" t="s">
        <v>182</v>
      </c>
      <c r="AF42" s="25">
        <v>8448183896</v>
      </c>
      <c r="AG42" s="24" t="s">
        <v>183</v>
      </c>
    </row>
    <row r="43" spans="1:33" ht="15" hidden="1" customHeight="1">
      <c r="A43" s="1"/>
      <c r="B43" s="1"/>
      <c r="C43" s="1"/>
      <c r="D43" s="1"/>
      <c r="E43" s="1"/>
      <c r="F43" s="1"/>
      <c r="G43" s="1"/>
      <c r="H43" s="1"/>
      <c r="I43" s="1"/>
      <c r="J43" s="1"/>
      <c r="K43" s="1"/>
      <c r="L43" s="1"/>
      <c r="M43" s="78"/>
      <c r="N43" s="78"/>
      <c r="O43" s="78"/>
      <c r="P43" s="1"/>
      <c r="Q43" s="1"/>
      <c r="R43" s="1"/>
      <c r="S43" s="1"/>
      <c r="T43" s="1"/>
      <c r="U43" s="19"/>
      <c r="V43" s="23"/>
      <c r="W43" s="23"/>
      <c r="X43" s="23"/>
      <c r="Y43" s="23"/>
      <c r="Z43" s="23"/>
      <c r="AA43" s="23"/>
      <c r="AB43" s="23"/>
      <c r="AC43" s="1"/>
      <c r="AD43" s="24" t="s">
        <v>184</v>
      </c>
      <c r="AE43" s="24" t="s">
        <v>185</v>
      </c>
      <c r="AF43" s="25">
        <v>8448381207</v>
      </c>
      <c r="AG43" s="24" t="s">
        <v>186</v>
      </c>
    </row>
    <row r="44" spans="1:33" ht="15" hidden="1" customHeight="1">
      <c r="A44" s="1"/>
      <c r="B44" s="1"/>
      <c r="C44" s="1"/>
      <c r="D44" s="1"/>
      <c r="E44" s="1"/>
      <c r="F44" s="1"/>
      <c r="G44" s="1"/>
      <c r="H44" s="1"/>
      <c r="I44" s="1"/>
      <c r="J44" s="1"/>
      <c r="K44" s="1"/>
      <c r="L44" s="1"/>
      <c r="M44" s="1"/>
      <c r="N44" s="1"/>
      <c r="O44" s="1"/>
      <c r="P44" s="1"/>
      <c r="Q44" s="1"/>
      <c r="R44" s="1"/>
      <c r="S44" s="1"/>
      <c r="T44" s="1"/>
      <c r="U44" s="81"/>
      <c r="V44" s="53"/>
      <c r="W44" s="53"/>
      <c r="X44" s="53"/>
      <c r="Y44" s="53"/>
      <c r="Z44" s="53"/>
      <c r="AA44" s="53"/>
      <c r="AB44" s="53"/>
      <c r="AC44" s="1"/>
      <c r="AD44" s="24" t="s">
        <v>187</v>
      </c>
      <c r="AE44" s="24" t="s">
        <v>188</v>
      </c>
      <c r="AF44" s="25">
        <v>8448481066</v>
      </c>
      <c r="AG44" s="24" t="s">
        <v>189</v>
      </c>
    </row>
    <row r="45" spans="1:33" ht="15" hidden="1" customHeight="1">
      <c r="A45" s="1"/>
      <c r="B45" s="1"/>
      <c r="C45" s="1"/>
      <c r="D45" s="1"/>
      <c r="E45" s="1"/>
      <c r="F45" s="1"/>
      <c r="G45" s="1"/>
      <c r="H45" s="1"/>
      <c r="I45" s="1"/>
      <c r="J45" s="1"/>
      <c r="K45" s="1"/>
      <c r="L45" s="1"/>
      <c r="M45" s="1"/>
      <c r="N45" s="1"/>
      <c r="O45" s="1"/>
      <c r="P45" s="1"/>
      <c r="Q45" s="1"/>
      <c r="R45" s="1"/>
      <c r="S45" s="1"/>
      <c r="T45" s="17"/>
      <c r="U45" s="82" t="s">
        <v>190</v>
      </c>
      <c r="V45" s="83"/>
      <c r="W45" s="84"/>
      <c r="X45" s="17"/>
      <c r="Y45" s="17"/>
      <c r="Z45" s="17"/>
      <c r="AA45" s="17"/>
      <c r="AB45" s="17"/>
      <c r="AC45" s="1"/>
      <c r="AD45" s="24" t="s">
        <v>191</v>
      </c>
      <c r="AE45" s="24" t="s">
        <v>192</v>
      </c>
      <c r="AF45" s="25">
        <v>8448183892</v>
      </c>
      <c r="AG45" s="24" t="s">
        <v>193</v>
      </c>
    </row>
    <row r="46" spans="1:33" ht="15" hidden="1" customHeight="1">
      <c r="A46" s="1"/>
      <c r="B46" s="1"/>
      <c r="C46" s="1"/>
      <c r="D46" s="1"/>
      <c r="E46" s="1"/>
      <c r="F46" s="1"/>
      <c r="G46" s="1"/>
      <c r="H46" s="1"/>
      <c r="I46" s="1"/>
      <c r="J46" s="1"/>
      <c r="K46" s="1"/>
      <c r="L46" s="1"/>
      <c r="M46" s="1"/>
      <c r="N46" s="1"/>
      <c r="O46" s="1"/>
      <c r="P46" s="1"/>
      <c r="Q46" s="1"/>
      <c r="R46" s="1"/>
      <c r="S46" s="1"/>
      <c r="T46" s="17"/>
      <c r="U46" s="18" t="s">
        <v>15</v>
      </c>
      <c r="V46" s="19" t="s">
        <v>16</v>
      </c>
      <c r="W46" s="19" t="s">
        <v>17</v>
      </c>
      <c r="X46" s="19" t="s">
        <v>18</v>
      </c>
      <c r="Y46" s="19" t="s">
        <v>19</v>
      </c>
      <c r="Z46" s="19" t="s">
        <v>20</v>
      </c>
      <c r="AA46" s="19" t="s">
        <v>21</v>
      </c>
      <c r="AB46" s="19" t="s">
        <v>22</v>
      </c>
      <c r="AC46" s="1"/>
      <c r="AD46" s="24" t="s">
        <v>194</v>
      </c>
      <c r="AE46" s="24" t="s">
        <v>85</v>
      </c>
      <c r="AF46" s="25">
        <v>8448488337</v>
      </c>
      <c r="AG46" s="24" t="s">
        <v>86</v>
      </c>
    </row>
    <row r="47" spans="1:33" ht="15" hidden="1" customHeight="1">
      <c r="A47" s="1"/>
      <c r="B47" s="1"/>
      <c r="C47" s="1"/>
      <c r="D47" s="1"/>
      <c r="E47" s="1"/>
      <c r="F47" s="1"/>
      <c r="G47" s="1"/>
      <c r="H47" s="1"/>
      <c r="I47" s="1"/>
      <c r="J47" s="1"/>
      <c r="K47" s="1"/>
      <c r="L47" s="1"/>
      <c r="M47" s="1"/>
      <c r="N47" s="1"/>
      <c r="O47" s="1"/>
      <c r="P47" s="1"/>
      <c r="Q47" s="1"/>
      <c r="R47" s="1"/>
      <c r="S47" s="1"/>
      <c r="T47" s="17"/>
      <c r="U47" s="18">
        <v>300000</v>
      </c>
      <c r="V47" s="23">
        <v>1831</v>
      </c>
      <c r="W47" s="23">
        <v>1912</v>
      </c>
      <c r="X47" s="23">
        <v>2605</v>
      </c>
      <c r="Y47" s="23">
        <v>2689</v>
      </c>
      <c r="Z47" s="23">
        <v>3008</v>
      </c>
      <c r="AA47" s="23">
        <v>3224</v>
      </c>
      <c r="AB47" s="23">
        <v>4001</v>
      </c>
      <c r="AC47" s="1"/>
      <c r="AD47" s="24" t="s">
        <v>195</v>
      </c>
      <c r="AE47" s="24" t="s">
        <v>196</v>
      </c>
      <c r="AF47" s="25">
        <v>7307909069</v>
      </c>
      <c r="AG47" s="24" t="s">
        <v>197</v>
      </c>
    </row>
    <row r="48" spans="1:33" ht="15" hidden="1" customHeight="1">
      <c r="A48" s="1"/>
      <c r="B48" s="1"/>
      <c r="C48" s="1"/>
      <c r="D48" s="1"/>
      <c r="E48" s="1"/>
      <c r="F48" s="1"/>
      <c r="G48" s="1"/>
      <c r="H48" s="1"/>
      <c r="I48" s="1"/>
      <c r="J48" s="1"/>
      <c r="K48" s="1"/>
      <c r="L48" s="1"/>
      <c r="M48" s="1"/>
      <c r="N48" s="1"/>
      <c r="O48" s="1"/>
      <c r="P48" s="1"/>
      <c r="Q48" s="1"/>
      <c r="R48" s="1"/>
      <c r="S48" s="1"/>
      <c r="T48" s="17"/>
      <c r="U48" s="18">
        <v>400000</v>
      </c>
      <c r="V48" s="23">
        <v>2487</v>
      </c>
      <c r="W48" s="23">
        <v>2592</v>
      </c>
      <c r="X48" s="23">
        <v>3547</v>
      </c>
      <c r="Y48" s="23">
        <v>3670</v>
      </c>
      <c r="Z48" s="23">
        <v>4106</v>
      </c>
      <c r="AA48" s="23">
        <v>4400</v>
      </c>
      <c r="AB48" s="23">
        <v>5445</v>
      </c>
      <c r="AC48" s="1"/>
      <c r="AD48" s="85"/>
      <c r="AE48" s="85"/>
      <c r="AF48" s="85"/>
      <c r="AG48" s="85"/>
    </row>
    <row r="49" spans="1:33" ht="15" hidden="1" customHeight="1">
      <c r="A49" s="1"/>
      <c r="B49" s="1"/>
      <c r="C49" s="1"/>
      <c r="D49" s="1"/>
      <c r="E49" s="1"/>
      <c r="F49" s="1"/>
      <c r="G49" s="1"/>
      <c r="H49" s="1"/>
      <c r="I49" s="1"/>
      <c r="J49" s="1"/>
      <c r="K49" s="1"/>
      <c r="L49" s="1"/>
      <c r="M49" s="1"/>
      <c r="N49" s="1"/>
      <c r="O49" s="1"/>
      <c r="P49" s="1"/>
      <c r="Q49" s="1"/>
      <c r="R49" s="1"/>
      <c r="S49" s="1"/>
      <c r="T49" s="17"/>
      <c r="U49" s="18">
        <v>500000</v>
      </c>
      <c r="V49" s="23">
        <v>3094</v>
      </c>
      <c r="W49" s="23">
        <v>3134</v>
      </c>
      <c r="X49" s="23">
        <v>4316</v>
      </c>
      <c r="Y49" s="23">
        <v>4469</v>
      </c>
      <c r="Z49" s="23">
        <v>5010</v>
      </c>
      <c r="AA49" s="23">
        <v>5433</v>
      </c>
      <c r="AB49" s="23">
        <v>6927</v>
      </c>
      <c r="AC49" s="1"/>
      <c r="AD49" s="85"/>
      <c r="AE49" s="85"/>
      <c r="AF49" s="85"/>
      <c r="AG49" s="85"/>
    </row>
    <row r="50" spans="1:33" ht="15" hidden="1" customHeight="1">
      <c r="A50" s="1"/>
      <c r="B50" s="1"/>
      <c r="C50" s="1"/>
      <c r="D50" s="1"/>
      <c r="E50" s="1"/>
      <c r="F50" s="1"/>
      <c r="G50" s="1"/>
      <c r="H50" s="1"/>
      <c r="I50" s="1"/>
      <c r="J50" s="1"/>
      <c r="K50" s="1"/>
      <c r="L50" s="1"/>
      <c r="M50" s="1"/>
      <c r="N50" s="1"/>
      <c r="O50" s="1"/>
      <c r="P50" s="1"/>
      <c r="Q50" s="1"/>
      <c r="R50" s="1"/>
      <c r="S50" s="1"/>
      <c r="T50" s="17"/>
      <c r="U50" s="18">
        <v>600000</v>
      </c>
      <c r="V50" s="23">
        <v>3409</v>
      </c>
      <c r="W50" s="23">
        <v>3453</v>
      </c>
      <c r="X50" s="23">
        <v>4755</v>
      </c>
      <c r="Y50" s="23">
        <v>4925</v>
      </c>
      <c r="Z50" s="23">
        <v>5521</v>
      </c>
      <c r="AA50" s="23">
        <v>5985</v>
      </c>
      <c r="AB50" s="23">
        <v>7631</v>
      </c>
      <c r="AC50" s="1"/>
      <c r="AD50" s="85"/>
      <c r="AE50" s="85"/>
      <c r="AF50" s="85"/>
      <c r="AG50" s="85"/>
    </row>
    <row r="51" spans="1:33" ht="32.25" hidden="1" customHeight="1">
      <c r="A51" s="1"/>
      <c r="B51" s="1"/>
      <c r="C51" s="1"/>
      <c r="D51" s="1"/>
      <c r="E51" s="1"/>
      <c r="F51" s="1"/>
      <c r="G51" s="1"/>
      <c r="H51" s="1"/>
      <c r="I51" s="1"/>
      <c r="J51" s="1"/>
      <c r="K51" s="1"/>
      <c r="L51" s="1"/>
      <c r="M51" s="1"/>
      <c r="N51" s="1"/>
      <c r="O51" s="1"/>
      <c r="P51" s="1"/>
      <c r="Q51" s="1"/>
      <c r="R51" s="1"/>
      <c r="S51" s="1"/>
      <c r="T51" s="17"/>
      <c r="U51" s="18">
        <v>800000</v>
      </c>
      <c r="V51" s="23">
        <v>3813</v>
      </c>
      <c r="W51" s="23">
        <v>3862</v>
      </c>
      <c r="X51" s="23">
        <v>5319</v>
      </c>
      <c r="Y51" s="23">
        <v>5511</v>
      </c>
      <c r="Z51" s="23">
        <v>6177</v>
      </c>
      <c r="AA51" s="23">
        <v>6696</v>
      </c>
      <c r="AB51" s="23">
        <v>8538</v>
      </c>
      <c r="AC51" s="1"/>
      <c r="AD51" s="85"/>
      <c r="AE51" s="85"/>
      <c r="AF51" s="85"/>
      <c r="AG51" s="85"/>
    </row>
    <row r="52" spans="1:33" ht="15" hidden="1" customHeight="1">
      <c r="A52" s="1"/>
      <c r="B52" s="1"/>
      <c r="C52" s="1"/>
      <c r="D52" s="1"/>
      <c r="E52" s="1"/>
      <c r="F52" s="1"/>
      <c r="G52" s="1"/>
      <c r="H52" s="1"/>
      <c r="I52" s="1"/>
      <c r="J52" s="1"/>
      <c r="K52" s="1"/>
      <c r="L52" s="1"/>
      <c r="M52" s="1"/>
      <c r="N52" s="1"/>
      <c r="O52" s="1"/>
      <c r="P52" s="1"/>
      <c r="Q52" s="1"/>
      <c r="R52" s="1"/>
      <c r="S52" s="1"/>
      <c r="T52" s="17"/>
      <c r="U52" s="18">
        <v>1000000</v>
      </c>
      <c r="V52" s="23">
        <v>3994</v>
      </c>
      <c r="W52" s="23">
        <v>4045</v>
      </c>
      <c r="X52" s="23">
        <v>5570</v>
      </c>
      <c r="Y52" s="23">
        <v>5771</v>
      </c>
      <c r="Z52" s="23">
        <v>6468</v>
      </c>
      <c r="AA52" s="23">
        <v>7012</v>
      </c>
      <c r="AB52" s="23">
        <v>8942</v>
      </c>
      <c r="AC52" s="1"/>
      <c r="AD52" s="85"/>
      <c r="AE52" s="85"/>
      <c r="AF52" s="85"/>
      <c r="AG52" s="85"/>
    </row>
    <row r="53" spans="1:33" ht="36" hidden="1" customHeight="1">
      <c r="A53" s="1"/>
      <c r="B53" s="1"/>
      <c r="C53" s="1"/>
      <c r="D53" s="1"/>
      <c r="E53" s="1"/>
      <c r="F53" s="1"/>
      <c r="G53" s="1"/>
      <c r="H53" s="1"/>
      <c r="I53" s="1"/>
      <c r="J53" s="1"/>
      <c r="K53" s="1"/>
      <c r="L53" s="1"/>
      <c r="M53" s="1"/>
      <c r="N53" s="1"/>
      <c r="O53" s="1"/>
      <c r="P53" s="1"/>
      <c r="Q53" s="1"/>
      <c r="R53" s="1"/>
      <c r="S53" s="1"/>
      <c r="T53" s="17"/>
      <c r="U53" s="18">
        <v>1200000</v>
      </c>
      <c r="V53" s="23">
        <v>4274</v>
      </c>
      <c r="W53" s="23">
        <v>4331</v>
      </c>
      <c r="X53" s="23">
        <v>5963</v>
      </c>
      <c r="Y53" s="23">
        <v>6177</v>
      </c>
      <c r="Z53" s="23">
        <v>6924</v>
      </c>
      <c r="AA53" s="23">
        <v>7506</v>
      </c>
      <c r="AB53" s="23">
        <v>9571</v>
      </c>
      <c r="AC53" s="1"/>
      <c r="AD53" s="85"/>
      <c r="AE53" s="85"/>
      <c r="AF53" s="85"/>
      <c r="AG53" s="85"/>
    </row>
    <row r="54" spans="1:33" ht="15" hidden="1" customHeight="1">
      <c r="A54" s="1"/>
      <c r="B54" s="1"/>
      <c r="C54" s="1"/>
      <c r="D54" s="1"/>
      <c r="E54" s="1"/>
      <c r="F54" s="1"/>
      <c r="G54" s="1"/>
      <c r="H54" s="1"/>
      <c r="I54" s="1"/>
      <c r="J54" s="1"/>
      <c r="K54" s="1"/>
      <c r="L54" s="1"/>
      <c r="M54" s="1"/>
      <c r="N54" s="1"/>
      <c r="O54" s="1"/>
      <c r="P54" s="1"/>
      <c r="Q54" s="1"/>
      <c r="R54" s="1"/>
      <c r="S54" s="1"/>
      <c r="T54" s="17"/>
      <c r="U54" s="18">
        <v>1500000</v>
      </c>
      <c r="V54" s="23">
        <v>4462</v>
      </c>
      <c r="W54" s="23">
        <v>4520</v>
      </c>
      <c r="X54" s="23">
        <v>6225</v>
      </c>
      <c r="Y54" s="23">
        <v>6448</v>
      </c>
      <c r="Z54" s="23">
        <v>7228</v>
      </c>
      <c r="AA54" s="23">
        <v>7835</v>
      </c>
      <c r="AB54" s="23">
        <v>9991</v>
      </c>
      <c r="AC54" s="1"/>
      <c r="AD54" s="85"/>
      <c r="AE54" s="85"/>
      <c r="AF54" s="85"/>
      <c r="AG54" s="85"/>
    </row>
    <row r="55" spans="1:33" ht="15" hidden="1" customHeight="1">
      <c r="A55" s="1"/>
      <c r="B55" s="1"/>
      <c r="C55" s="1"/>
      <c r="D55" s="1"/>
      <c r="E55" s="1"/>
      <c r="F55" s="1"/>
      <c r="G55" s="1"/>
      <c r="H55" s="1"/>
      <c r="I55" s="1"/>
      <c r="J55" s="1"/>
      <c r="K55" s="1"/>
      <c r="L55" s="1"/>
      <c r="M55" s="1"/>
      <c r="N55" s="1"/>
      <c r="O55" s="1"/>
      <c r="P55" s="1"/>
      <c r="Q55" s="1"/>
      <c r="R55" s="1"/>
      <c r="S55" s="1"/>
      <c r="T55" s="17"/>
      <c r="U55" s="18">
        <v>2000000</v>
      </c>
      <c r="V55" s="23">
        <v>4744</v>
      </c>
      <c r="W55" s="23">
        <v>4805</v>
      </c>
      <c r="X55" s="23">
        <v>6616</v>
      </c>
      <c r="Y55" s="23">
        <v>6854</v>
      </c>
      <c r="Z55" s="23">
        <v>7683</v>
      </c>
      <c r="AA55" s="23">
        <v>8330</v>
      </c>
      <c r="AB55" s="23">
        <v>10620</v>
      </c>
      <c r="AC55" s="1"/>
      <c r="AD55" s="85"/>
      <c r="AE55" s="85"/>
      <c r="AF55" s="85"/>
      <c r="AG55" s="85"/>
    </row>
    <row r="56" spans="1:33" ht="15" hidden="1" customHeight="1">
      <c r="A56" s="1"/>
      <c r="B56" s="1"/>
      <c r="C56" s="1"/>
      <c r="D56" s="1"/>
      <c r="E56" s="1"/>
      <c r="F56" s="1"/>
      <c r="G56" s="1"/>
      <c r="H56" s="1"/>
      <c r="I56" s="1"/>
      <c r="J56" s="1"/>
      <c r="K56" s="1"/>
      <c r="L56" s="1"/>
      <c r="M56" s="1"/>
      <c r="N56" s="1"/>
      <c r="O56" s="1"/>
      <c r="P56" s="1"/>
      <c r="Q56" s="1"/>
      <c r="R56" s="1"/>
      <c r="S56" s="1"/>
      <c r="T56" s="17"/>
      <c r="U56" s="18">
        <v>2500000</v>
      </c>
      <c r="V56" s="23">
        <v>5158</v>
      </c>
      <c r="W56" s="23">
        <v>5226</v>
      </c>
      <c r="X56" s="23">
        <v>7278</v>
      </c>
      <c r="Y56" s="23">
        <v>7540</v>
      </c>
      <c r="Z56" s="23">
        <v>8547</v>
      </c>
      <c r="AA56" s="23">
        <v>9267</v>
      </c>
      <c r="AB56" s="23">
        <v>11814</v>
      </c>
      <c r="AC56" s="1"/>
      <c r="AD56" s="85"/>
      <c r="AE56" s="85"/>
      <c r="AF56" s="85"/>
      <c r="AG56" s="85"/>
    </row>
    <row r="57" spans="1:33" ht="15" hidden="1" customHeight="1">
      <c r="A57" s="1"/>
      <c r="B57" s="1"/>
      <c r="C57" s="1"/>
      <c r="D57" s="1"/>
      <c r="E57" s="1"/>
      <c r="F57" s="1"/>
      <c r="G57" s="1"/>
      <c r="H57" s="1"/>
      <c r="I57" s="1"/>
      <c r="J57" s="1"/>
      <c r="K57" s="1"/>
      <c r="L57" s="1"/>
      <c r="M57" s="1"/>
      <c r="N57" s="1"/>
      <c r="O57" s="1"/>
      <c r="P57" s="1"/>
      <c r="Q57" s="1"/>
      <c r="R57" s="1"/>
      <c r="S57" s="1"/>
      <c r="T57" s="1"/>
      <c r="U57" s="18">
        <v>3000000</v>
      </c>
      <c r="V57" s="23">
        <v>5524</v>
      </c>
      <c r="W57" s="23">
        <v>5595</v>
      </c>
      <c r="X57" s="23">
        <v>7860</v>
      </c>
      <c r="Y57" s="23">
        <v>8143</v>
      </c>
      <c r="Z57" s="23">
        <v>9307</v>
      </c>
      <c r="AA57" s="23">
        <v>10091</v>
      </c>
      <c r="AB57" s="23">
        <v>12866</v>
      </c>
      <c r="AC57" s="1"/>
      <c r="AD57" s="85"/>
      <c r="AE57" s="85"/>
      <c r="AF57" s="85"/>
      <c r="AG57" s="85"/>
    </row>
    <row r="58" spans="1:33" ht="15" hidden="1" customHeight="1">
      <c r="A58" s="1"/>
      <c r="B58" s="1"/>
      <c r="C58" s="1"/>
      <c r="D58" s="1"/>
      <c r="E58" s="1"/>
      <c r="F58" s="1"/>
      <c r="G58" s="1"/>
      <c r="H58" s="1"/>
      <c r="I58" s="1"/>
      <c r="J58" s="1"/>
      <c r="K58" s="1"/>
      <c r="L58" s="1"/>
      <c r="M58" s="1"/>
      <c r="N58" s="1"/>
      <c r="O58" s="1"/>
      <c r="P58" s="1"/>
      <c r="Q58" s="1"/>
      <c r="R58" s="1"/>
      <c r="S58" s="1"/>
      <c r="T58" s="1"/>
      <c r="U58" s="18">
        <v>3500000</v>
      </c>
      <c r="V58" s="23">
        <v>5823</v>
      </c>
      <c r="W58" s="23">
        <v>5898</v>
      </c>
      <c r="X58" s="23">
        <v>8336</v>
      </c>
      <c r="Y58" s="23">
        <v>8636</v>
      </c>
      <c r="Z58" s="23">
        <v>9930</v>
      </c>
      <c r="AA58" s="23">
        <v>10765</v>
      </c>
      <c r="AB58" s="23">
        <v>13726</v>
      </c>
      <c r="AC58" s="1"/>
      <c r="AD58" s="85"/>
      <c r="AE58" s="85"/>
      <c r="AF58" s="85"/>
      <c r="AG58" s="85"/>
    </row>
    <row r="59" spans="1:33" ht="15" hidden="1" customHeight="1">
      <c r="A59" s="1"/>
      <c r="B59" s="1"/>
      <c r="C59" s="1"/>
      <c r="D59" s="1"/>
      <c r="E59" s="1"/>
      <c r="F59" s="1"/>
      <c r="G59" s="1"/>
      <c r="H59" s="1"/>
      <c r="I59" s="1"/>
      <c r="J59" s="1"/>
      <c r="K59" s="1"/>
      <c r="L59" s="1"/>
      <c r="M59" s="1"/>
      <c r="N59" s="1"/>
      <c r="O59" s="1"/>
      <c r="P59" s="1"/>
      <c r="Q59" s="1"/>
      <c r="R59" s="1"/>
      <c r="S59" s="1"/>
      <c r="T59" s="1"/>
      <c r="U59" s="18">
        <v>4000000</v>
      </c>
      <c r="V59" s="23">
        <v>6071</v>
      </c>
      <c r="W59" s="23">
        <v>6151</v>
      </c>
      <c r="X59" s="23">
        <v>8734</v>
      </c>
      <c r="Y59" s="23">
        <v>9047</v>
      </c>
      <c r="Z59" s="23">
        <v>10449</v>
      </c>
      <c r="AA59" s="23">
        <v>11328</v>
      </c>
      <c r="AB59" s="23">
        <v>14443</v>
      </c>
      <c r="AC59" s="1"/>
      <c r="AD59" s="85"/>
      <c r="AE59" s="85"/>
      <c r="AF59" s="85"/>
      <c r="AG59" s="85"/>
    </row>
    <row r="60" spans="1:33" ht="15" hidden="1" customHeight="1">
      <c r="A60" s="1"/>
      <c r="B60" s="1"/>
      <c r="C60" s="1"/>
      <c r="D60" s="1"/>
      <c r="E60" s="1"/>
      <c r="F60" s="1"/>
      <c r="G60" s="1"/>
      <c r="H60" s="1"/>
      <c r="I60" s="1"/>
      <c r="J60" s="1"/>
      <c r="K60" s="1"/>
      <c r="L60" s="1"/>
      <c r="M60" s="1"/>
      <c r="N60" s="1"/>
      <c r="O60" s="1"/>
      <c r="P60" s="1"/>
      <c r="Q60" s="1"/>
      <c r="R60" s="1"/>
      <c r="S60" s="1"/>
      <c r="T60" s="1"/>
      <c r="U60" s="18">
        <v>5000000</v>
      </c>
      <c r="V60" s="23">
        <v>6403</v>
      </c>
      <c r="W60" s="23">
        <v>6486</v>
      </c>
      <c r="X60" s="23">
        <v>9262</v>
      </c>
      <c r="Y60" s="23">
        <v>9595</v>
      </c>
      <c r="Z60" s="23">
        <v>11140</v>
      </c>
      <c r="AA60" s="23">
        <v>12077</v>
      </c>
      <c r="AB60" s="23">
        <v>15399</v>
      </c>
      <c r="AC60" s="1"/>
      <c r="AD60" s="85"/>
      <c r="AE60" s="85"/>
      <c r="AF60" s="85"/>
      <c r="AG60" s="85"/>
    </row>
    <row r="61" spans="1:33" ht="15" hidden="1" customHeight="1">
      <c r="A61" s="1"/>
      <c r="B61" s="1"/>
      <c r="C61" s="1"/>
      <c r="D61" s="1"/>
      <c r="E61" s="1"/>
      <c r="F61" s="1"/>
      <c r="G61" s="1"/>
      <c r="H61" s="1"/>
      <c r="I61" s="1"/>
      <c r="J61" s="1"/>
      <c r="K61" s="1"/>
      <c r="L61" s="1"/>
      <c r="M61" s="1"/>
      <c r="N61" s="1"/>
      <c r="O61" s="1"/>
      <c r="P61" s="1"/>
      <c r="Q61" s="1"/>
      <c r="R61" s="1"/>
      <c r="S61" s="1"/>
      <c r="T61" s="1"/>
      <c r="U61" s="19"/>
      <c r="V61" s="23"/>
      <c r="W61" s="23"/>
      <c r="X61" s="23"/>
      <c r="Y61" s="23"/>
      <c r="Z61" s="23"/>
      <c r="AA61" s="23"/>
      <c r="AB61" s="23"/>
      <c r="AC61" s="1"/>
      <c r="AD61" s="2"/>
      <c r="AE61" s="2"/>
      <c r="AF61" s="2"/>
      <c r="AG61" s="2"/>
    </row>
    <row r="62" spans="1:33" ht="40.5" hidden="1" customHeight="1">
      <c r="A62" s="1"/>
      <c r="B62" s="1"/>
      <c r="C62" s="1"/>
      <c r="D62" s="1"/>
      <c r="E62" s="1"/>
      <c r="F62" s="1"/>
      <c r="G62" s="1"/>
      <c r="H62" s="1"/>
      <c r="I62" s="1"/>
      <c r="J62" s="1"/>
      <c r="K62" s="1"/>
      <c r="L62" s="1"/>
      <c r="M62" s="1"/>
      <c r="N62" s="1"/>
      <c r="O62" s="1"/>
      <c r="P62" s="1"/>
      <c r="Q62" s="1"/>
      <c r="R62" s="1"/>
      <c r="S62" s="1"/>
      <c r="T62" s="1"/>
      <c r="U62" s="81"/>
      <c r="V62" s="53"/>
      <c r="W62" s="53"/>
      <c r="X62" s="53"/>
      <c r="Y62" s="53"/>
      <c r="Z62" s="53"/>
      <c r="AA62" s="53"/>
      <c r="AB62" s="53"/>
      <c r="AC62" s="1"/>
      <c r="AD62" s="2"/>
      <c r="AE62" s="2"/>
      <c r="AF62" s="2"/>
      <c r="AG62" s="2"/>
    </row>
    <row r="63" spans="1:33" ht="15" hidden="1" customHeight="1">
      <c r="A63" s="1"/>
      <c r="B63" s="1"/>
      <c r="C63" s="1"/>
      <c r="D63" s="1"/>
      <c r="E63" s="1"/>
      <c r="F63" s="1"/>
      <c r="G63" s="1"/>
      <c r="H63" s="1"/>
      <c r="I63" s="1"/>
      <c r="J63" s="1"/>
      <c r="K63" s="1"/>
      <c r="L63" s="1"/>
      <c r="M63" s="1"/>
      <c r="N63" s="1"/>
      <c r="O63" s="1"/>
      <c r="P63" s="1"/>
      <c r="Q63" s="1"/>
      <c r="R63" s="1"/>
      <c r="S63" s="1"/>
      <c r="T63" s="1"/>
      <c r="U63" s="86" t="s">
        <v>198</v>
      </c>
      <c r="V63" s="87"/>
      <c r="W63" s="87"/>
      <c r="X63" s="17"/>
      <c r="Y63" s="17"/>
      <c r="Z63" s="17"/>
      <c r="AA63" s="17"/>
      <c r="AB63" s="17"/>
      <c r="AC63" s="1"/>
      <c r="AD63" s="2"/>
      <c r="AE63" s="2"/>
      <c r="AF63" s="2"/>
      <c r="AG63" s="2"/>
    </row>
    <row r="64" spans="1:33" ht="15" hidden="1" customHeight="1">
      <c r="A64" s="1"/>
      <c r="B64" s="1"/>
      <c r="C64" s="1"/>
      <c r="D64" s="1"/>
      <c r="E64" s="1"/>
      <c r="F64" s="1"/>
      <c r="G64" s="1"/>
      <c r="H64" s="1"/>
      <c r="I64" s="1"/>
      <c r="J64" s="1"/>
      <c r="K64" s="1"/>
      <c r="L64" s="1"/>
      <c r="M64" s="1"/>
      <c r="N64" s="1"/>
      <c r="O64" s="1"/>
      <c r="P64" s="1"/>
      <c r="Q64" s="1"/>
      <c r="R64" s="1"/>
      <c r="S64" s="1"/>
      <c r="T64" s="1"/>
      <c r="U64" s="18" t="s">
        <v>15</v>
      </c>
      <c r="V64" s="19" t="s">
        <v>16</v>
      </c>
      <c r="W64" s="19" t="s">
        <v>17</v>
      </c>
      <c r="X64" s="19" t="s">
        <v>18</v>
      </c>
      <c r="Y64" s="19" t="s">
        <v>19</v>
      </c>
      <c r="Z64" s="19" t="s">
        <v>20</v>
      </c>
      <c r="AA64" s="19" t="s">
        <v>21</v>
      </c>
      <c r="AB64" s="19" t="s">
        <v>22</v>
      </c>
      <c r="AC64" s="1"/>
      <c r="AD64" s="2"/>
      <c r="AE64" s="2"/>
      <c r="AF64" s="2"/>
      <c r="AG64" s="2"/>
    </row>
    <row r="65" spans="1:33" ht="15" hidden="1" customHeight="1">
      <c r="A65" s="1"/>
      <c r="B65" s="1"/>
      <c r="C65" s="1"/>
      <c r="D65" s="1"/>
      <c r="E65" s="1"/>
      <c r="F65" s="1"/>
      <c r="G65" s="1"/>
      <c r="H65" s="1"/>
      <c r="I65" s="1"/>
      <c r="J65" s="1"/>
      <c r="K65" s="1"/>
      <c r="L65" s="1"/>
      <c r="M65" s="1"/>
      <c r="N65" s="1"/>
      <c r="O65" s="1"/>
      <c r="P65" s="1"/>
      <c r="Q65" s="1"/>
      <c r="R65" s="1"/>
      <c r="S65" s="1"/>
      <c r="T65" s="1"/>
      <c r="U65" s="18">
        <v>300000</v>
      </c>
      <c r="V65" s="23">
        <v>5730</v>
      </c>
      <c r="W65" s="23">
        <v>5730</v>
      </c>
      <c r="X65" s="23">
        <v>5730</v>
      </c>
      <c r="Y65" s="23">
        <v>5917</v>
      </c>
      <c r="Z65" s="23">
        <v>6616</v>
      </c>
      <c r="AA65" s="23">
        <v>7092</v>
      </c>
      <c r="AB65" s="23">
        <v>8801</v>
      </c>
      <c r="AC65" s="1"/>
      <c r="AD65" s="2"/>
      <c r="AE65" s="2"/>
      <c r="AF65" s="2"/>
      <c r="AG65" s="2"/>
    </row>
    <row r="66" spans="1:33" ht="15" hidden="1" customHeight="1">
      <c r="A66" s="1"/>
      <c r="B66" s="1"/>
      <c r="C66" s="1"/>
      <c r="D66" s="1"/>
      <c r="E66" s="1"/>
      <c r="F66" s="1"/>
      <c r="G66" s="1"/>
      <c r="H66" s="1"/>
      <c r="I66" s="1"/>
      <c r="J66" s="1"/>
      <c r="K66" s="1"/>
      <c r="L66" s="1"/>
      <c r="M66" s="1"/>
      <c r="N66" s="1"/>
      <c r="O66" s="1"/>
      <c r="P66" s="1"/>
      <c r="Q66" s="1"/>
      <c r="R66" s="1"/>
      <c r="S66" s="1"/>
      <c r="T66" s="1"/>
      <c r="U66" s="18">
        <v>400000</v>
      </c>
      <c r="V66" s="23">
        <v>7804</v>
      </c>
      <c r="W66" s="23">
        <v>7804</v>
      </c>
      <c r="X66" s="23">
        <v>7804</v>
      </c>
      <c r="Y66" s="23">
        <v>8075</v>
      </c>
      <c r="Z66" s="23">
        <v>9033</v>
      </c>
      <c r="AA66" s="23">
        <v>9681</v>
      </c>
      <c r="AB66" s="23">
        <v>11980</v>
      </c>
      <c r="AC66" s="1"/>
      <c r="AD66" s="2"/>
      <c r="AE66" s="2"/>
      <c r="AF66" s="2"/>
      <c r="AG66" s="2"/>
    </row>
    <row r="67" spans="1:33" ht="15" hidden="1" customHeight="1">
      <c r="A67" s="1"/>
      <c r="B67" s="1"/>
      <c r="C67" s="1"/>
      <c r="D67" s="1"/>
      <c r="E67" s="1"/>
      <c r="F67" s="1"/>
      <c r="G67" s="1"/>
      <c r="H67" s="1"/>
      <c r="I67" s="1"/>
      <c r="J67" s="1"/>
      <c r="K67" s="1"/>
      <c r="L67" s="1"/>
      <c r="M67" s="1"/>
      <c r="N67" s="1"/>
      <c r="O67" s="1"/>
      <c r="P67" s="1"/>
      <c r="Q67" s="1"/>
      <c r="R67" s="1"/>
      <c r="S67" s="1"/>
      <c r="T67" s="1"/>
      <c r="U67" s="18">
        <v>500000</v>
      </c>
      <c r="V67" s="23">
        <v>9893</v>
      </c>
      <c r="W67" s="23">
        <v>9893</v>
      </c>
      <c r="X67" s="23">
        <v>9893</v>
      </c>
      <c r="Y67" s="23">
        <v>9834</v>
      </c>
      <c r="Z67" s="23">
        <v>11024</v>
      </c>
      <c r="AA67" s="23">
        <v>11950</v>
      </c>
      <c r="AB67" s="23">
        <v>15237</v>
      </c>
      <c r="AC67" s="1"/>
      <c r="AD67" s="2"/>
      <c r="AE67" s="2"/>
      <c r="AF67" s="2"/>
      <c r="AG67" s="2"/>
    </row>
    <row r="68" spans="1:33" ht="15" hidden="1" customHeight="1">
      <c r="A68" s="1"/>
      <c r="B68" s="1"/>
      <c r="C68" s="1"/>
      <c r="D68" s="1"/>
      <c r="E68" s="1"/>
      <c r="F68" s="1"/>
      <c r="G68" s="1"/>
      <c r="H68" s="1"/>
      <c r="I68" s="1"/>
      <c r="J68" s="1"/>
      <c r="K68" s="1"/>
      <c r="L68" s="1"/>
      <c r="M68" s="1"/>
      <c r="N68" s="1"/>
      <c r="O68" s="1"/>
      <c r="P68" s="1"/>
      <c r="Q68" s="1"/>
      <c r="R68" s="1"/>
      <c r="S68" s="1"/>
      <c r="T68" s="1"/>
      <c r="U68" s="18">
        <v>600000</v>
      </c>
      <c r="V68" s="23">
        <v>10459</v>
      </c>
      <c r="W68" s="23">
        <v>10459</v>
      </c>
      <c r="X68" s="23">
        <v>10459</v>
      </c>
      <c r="Y68" s="23">
        <v>10835</v>
      </c>
      <c r="Z68" s="23">
        <v>12145</v>
      </c>
      <c r="AA68" s="23">
        <v>13167</v>
      </c>
      <c r="AB68" s="23">
        <v>16789</v>
      </c>
      <c r="AC68" s="1"/>
      <c r="AD68" s="2"/>
      <c r="AE68" s="2"/>
      <c r="AF68" s="2"/>
      <c r="AG68" s="2"/>
    </row>
    <row r="69" spans="1:33" ht="15" hidden="1" customHeight="1">
      <c r="A69" s="1"/>
      <c r="B69" s="1"/>
      <c r="C69" s="1"/>
      <c r="D69" s="1"/>
      <c r="E69" s="1"/>
      <c r="F69" s="1"/>
      <c r="G69" s="1"/>
      <c r="H69" s="1"/>
      <c r="I69" s="1"/>
      <c r="J69" s="1"/>
      <c r="K69" s="1"/>
      <c r="L69" s="1"/>
      <c r="M69" s="1"/>
      <c r="N69" s="1"/>
      <c r="O69" s="1"/>
      <c r="P69" s="1"/>
      <c r="Q69" s="1"/>
      <c r="R69" s="1"/>
      <c r="S69" s="1"/>
      <c r="T69" s="1"/>
      <c r="U69" s="18">
        <v>800000</v>
      </c>
      <c r="V69" s="23">
        <v>11702</v>
      </c>
      <c r="W69" s="23">
        <v>11702</v>
      </c>
      <c r="X69" s="23">
        <v>11702</v>
      </c>
      <c r="Y69" s="23">
        <v>12123</v>
      </c>
      <c r="Z69" s="23">
        <v>13589</v>
      </c>
      <c r="AA69" s="23">
        <v>14732</v>
      </c>
      <c r="AB69" s="23">
        <v>18783</v>
      </c>
      <c r="AC69" s="1"/>
      <c r="AD69" s="2"/>
      <c r="AE69" s="2"/>
      <c r="AF69" s="2"/>
      <c r="AG69" s="2"/>
    </row>
    <row r="70" spans="1:33" ht="15" hidden="1" customHeight="1">
      <c r="A70" s="1"/>
      <c r="B70" s="1"/>
      <c r="C70" s="1"/>
      <c r="D70" s="1"/>
      <c r="E70" s="1"/>
      <c r="F70" s="1"/>
      <c r="G70" s="1"/>
      <c r="H70" s="1"/>
      <c r="I70" s="1"/>
      <c r="J70" s="1"/>
      <c r="K70" s="1"/>
      <c r="L70" s="1"/>
      <c r="M70" s="1"/>
      <c r="N70" s="1"/>
      <c r="O70" s="1"/>
      <c r="P70" s="1"/>
      <c r="Q70" s="1"/>
      <c r="R70" s="1"/>
      <c r="S70" s="1"/>
      <c r="T70" s="1"/>
      <c r="U70" s="18">
        <v>1000000</v>
      </c>
      <c r="V70" s="23">
        <v>12254</v>
      </c>
      <c r="W70" s="23">
        <v>12254</v>
      </c>
      <c r="X70" s="23">
        <v>12254</v>
      </c>
      <c r="Y70" s="23">
        <v>12695</v>
      </c>
      <c r="Z70" s="23">
        <v>14230</v>
      </c>
      <c r="AA70" s="23">
        <v>15428</v>
      </c>
      <c r="AB70" s="23">
        <v>1960</v>
      </c>
      <c r="AC70" s="1"/>
      <c r="AD70" s="2"/>
      <c r="AE70" s="2"/>
      <c r="AF70" s="2"/>
      <c r="AG70" s="2"/>
    </row>
    <row r="71" spans="1:33" ht="15" hidden="1" customHeight="1">
      <c r="A71" s="1"/>
      <c r="B71" s="1"/>
      <c r="C71" s="1"/>
      <c r="D71" s="1"/>
      <c r="E71" s="1"/>
      <c r="F71" s="1"/>
      <c r="G71" s="1"/>
      <c r="H71" s="1"/>
      <c r="I71" s="1"/>
      <c r="J71" s="1"/>
      <c r="K71" s="1"/>
      <c r="L71" s="1"/>
      <c r="M71" s="1"/>
      <c r="N71" s="1"/>
      <c r="O71" s="1"/>
      <c r="P71" s="1"/>
      <c r="Q71" s="1"/>
      <c r="R71" s="1"/>
      <c r="S71" s="1"/>
      <c r="T71" s="1"/>
      <c r="U71" s="18">
        <v>1200000</v>
      </c>
      <c r="V71" s="23">
        <v>13117</v>
      </c>
      <c r="W71" s="23">
        <v>13117</v>
      </c>
      <c r="X71" s="23">
        <v>13117</v>
      </c>
      <c r="Y71" s="23">
        <v>13589</v>
      </c>
      <c r="Z71" s="23">
        <v>15232</v>
      </c>
      <c r="AA71" s="23">
        <v>16514</v>
      </c>
      <c r="AB71" s="23">
        <v>21056</v>
      </c>
      <c r="AC71" s="1"/>
      <c r="AD71" s="2"/>
      <c r="AE71" s="2"/>
      <c r="AF71" s="2"/>
      <c r="AG71" s="2"/>
    </row>
    <row r="72" spans="1:33" ht="15" hidden="1" customHeight="1">
      <c r="A72" s="1"/>
      <c r="B72" s="1"/>
      <c r="C72" s="1"/>
      <c r="D72" s="1"/>
      <c r="E72" s="1"/>
      <c r="F72" s="1"/>
      <c r="G72" s="1"/>
      <c r="H72" s="1"/>
      <c r="I72" s="1"/>
      <c r="J72" s="1"/>
      <c r="K72" s="1"/>
      <c r="L72" s="1"/>
      <c r="M72" s="1"/>
      <c r="N72" s="1"/>
      <c r="O72" s="1"/>
      <c r="P72" s="1"/>
      <c r="Q72" s="1"/>
      <c r="R72" s="1"/>
      <c r="S72" s="1"/>
      <c r="T72" s="1"/>
      <c r="U72" s="18">
        <v>1500000</v>
      </c>
      <c r="V72" s="23">
        <v>13693</v>
      </c>
      <c r="W72" s="23">
        <v>13693</v>
      </c>
      <c r="X72" s="23">
        <v>13693</v>
      </c>
      <c r="Y72" s="23">
        <v>14185</v>
      </c>
      <c r="Z72" s="23">
        <v>15899</v>
      </c>
      <c r="AA72" s="23">
        <v>17238</v>
      </c>
      <c r="AB72" s="23">
        <v>21978</v>
      </c>
      <c r="AC72" s="1"/>
      <c r="AD72" s="2"/>
      <c r="AE72" s="2"/>
      <c r="AF72" s="2"/>
      <c r="AG72" s="2"/>
    </row>
    <row r="73" spans="1:33" ht="15" hidden="1" customHeight="1">
      <c r="A73" s="1"/>
      <c r="B73" s="1"/>
      <c r="C73" s="1"/>
      <c r="D73" s="1"/>
      <c r="E73" s="1"/>
      <c r="F73" s="1"/>
      <c r="G73" s="1"/>
      <c r="H73" s="1"/>
      <c r="I73" s="1"/>
      <c r="J73" s="1"/>
      <c r="K73" s="1"/>
      <c r="L73" s="1"/>
      <c r="M73" s="1"/>
      <c r="N73" s="1"/>
      <c r="O73" s="1"/>
      <c r="P73" s="1"/>
      <c r="Q73" s="1"/>
      <c r="R73" s="1"/>
      <c r="S73" s="1"/>
      <c r="T73" s="1"/>
      <c r="U73" s="18">
        <v>2000000</v>
      </c>
      <c r="V73" s="23">
        <v>14556</v>
      </c>
      <c r="W73" s="23">
        <v>14556</v>
      </c>
      <c r="X73" s="23">
        <v>14556</v>
      </c>
      <c r="Y73" s="23">
        <v>15078</v>
      </c>
      <c r="Z73" s="23">
        <v>16901</v>
      </c>
      <c r="AA73" s="23">
        <v>18325</v>
      </c>
      <c r="AB73" s="23">
        <v>23364</v>
      </c>
      <c r="AC73" s="1"/>
      <c r="AD73" s="2"/>
      <c r="AE73" s="2"/>
      <c r="AF73" s="2"/>
      <c r="AG73" s="2"/>
    </row>
    <row r="74" spans="1:33" ht="15" hidden="1" customHeight="1">
      <c r="A74" s="1"/>
      <c r="B74" s="1"/>
      <c r="C74" s="1"/>
      <c r="D74" s="1"/>
      <c r="E74" s="1"/>
      <c r="F74" s="1"/>
      <c r="G74" s="1"/>
      <c r="H74" s="1"/>
      <c r="I74" s="1"/>
      <c r="J74" s="1"/>
      <c r="K74" s="1"/>
      <c r="L74" s="1"/>
      <c r="M74" s="1"/>
      <c r="N74" s="1"/>
      <c r="O74" s="1"/>
      <c r="P74" s="1"/>
      <c r="Q74" s="1"/>
      <c r="R74" s="1"/>
      <c r="S74" s="1"/>
      <c r="T74" s="1"/>
      <c r="U74" s="18">
        <v>2500000</v>
      </c>
      <c r="V74" s="18">
        <v>16012</v>
      </c>
      <c r="W74" s="18">
        <v>16012</v>
      </c>
      <c r="X74" s="18">
        <v>16012</v>
      </c>
      <c r="Y74" s="18">
        <v>16586</v>
      </c>
      <c r="Z74" s="18">
        <v>18803</v>
      </c>
      <c r="AA74" s="18">
        <v>20387</v>
      </c>
      <c r="AB74" s="18">
        <v>25992</v>
      </c>
      <c r="AC74" s="1"/>
      <c r="AD74" s="2"/>
      <c r="AE74" s="2"/>
      <c r="AF74" s="2"/>
      <c r="AG74" s="2"/>
    </row>
    <row r="75" spans="1:33" ht="15" hidden="1" customHeight="1">
      <c r="A75" s="1"/>
      <c r="B75" s="1"/>
      <c r="C75" s="1"/>
      <c r="D75" s="1"/>
      <c r="E75" s="1"/>
      <c r="F75" s="1"/>
      <c r="G75" s="1"/>
      <c r="H75" s="1"/>
      <c r="I75" s="1"/>
      <c r="J75" s="1"/>
      <c r="K75" s="1"/>
      <c r="L75" s="1"/>
      <c r="M75" s="1"/>
      <c r="N75" s="1"/>
      <c r="O75" s="1"/>
      <c r="P75" s="1"/>
      <c r="Q75" s="1"/>
      <c r="R75" s="1"/>
      <c r="S75" s="1"/>
      <c r="T75" s="1"/>
      <c r="U75" s="18">
        <v>3000000</v>
      </c>
      <c r="V75" s="18">
        <v>17293</v>
      </c>
      <c r="W75" s="18">
        <v>17293</v>
      </c>
      <c r="X75" s="18">
        <v>17293</v>
      </c>
      <c r="Y75" s="18">
        <v>17913</v>
      </c>
      <c r="Z75" s="18">
        <v>20477</v>
      </c>
      <c r="AA75" s="18">
        <v>22201</v>
      </c>
      <c r="AB75" s="18">
        <v>28306</v>
      </c>
      <c r="AC75" s="1"/>
      <c r="AD75" s="2"/>
      <c r="AE75" s="2"/>
      <c r="AF75" s="2"/>
      <c r="AG75" s="2"/>
    </row>
    <row r="76" spans="1:33" ht="15" hidden="1" customHeight="1">
      <c r="A76" s="1"/>
      <c r="B76" s="1"/>
      <c r="C76" s="1"/>
      <c r="D76" s="1"/>
      <c r="E76" s="1"/>
      <c r="F76" s="1"/>
      <c r="G76" s="1"/>
      <c r="H76" s="1"/>
      <c r="I76" s="1"/>
      <c r="J76" s="1"/>
      <c r="K76" s="1"/>
      <c r="L76" s="1"/>
      <c r="M76" s="1"/>
      <c r="N76" s="1"/>
      <c r="O76" s="1"/>
      <c r="P76" s="1"/>
      <c r="Q76" s="1"/>
      <c r="R76" s="1"/>
      <c r="S76" s="1"/>
      <c r="T76" s="1"/>
      <c r="U76" s="18">
        <v>3500000</v>
      </c>
      <c r="V76" s="18">
        <v>18340</v>
      </c>
      <c r="W76" s="18">
        <v>18340</v>
      </c>
      <c r="X76" s="18">
        <v>18340</v>
      </c>
      <c r="Y76" s="18">
        <v>18999</v>
      </c>
      <c r="Z76" s="18">
        <v>21845</v>
      </c>
      <c r="AA76" s="18">
        <v>23684</v>
      </c>
      <c r="AB76" s="18">
        <v>30197</v>
      </c>
      <c r="AC76" s="1"/>
      <c r="AD76" s="2"/>
      <c r="AE76" s="2"/>
      <c r="AF76" s="2"/>
      <c r="AG76" s="2"/>
    </row>
    <row r="77" spans="1:33" ht="15" hidden="1" customHeight="1">
      <c r="A77" s="1"/>
      <c r="B77" s="1"/>
      <c r="C77" s="1"/>
      <c r="D77" s="1"/>
      <c r="E77" s="1"/>
      <c r="F77" s="1"/>
      <c r="G77" s="1"/>
      <c r="H77" s="1"/>
      <c r="I77" s="1"/>
      <c r="J77" s="1"/>
      <c r="K77" s="1"/>
      <c r="L77" s="1"/>
      <c r="M77" s="1"/>
      <c r="N77" s="1"/>
      <c r="O77" s="1"/>
      <c r="P77" s="1"/>
      <c r="Q77" s="1"/>
      <c r="R77" s="1"/>
      <c r="S77" s="1"/>
      <c r="T77" s="1"/>
      <c r="U77" s="18">
        <v>4000000</v>
      </c>
      <c r="V77" s="18">
        <v>19213</v>
      </c>
      <c r="W77" s="18">
        <v>19213</v>
      </c>
      <c r="X77" s="18">
        <v>19213</v>
      </c>
      <c r="Y77" s="18">
        <v>19903</v>
      </c>
      <c r="Z77" s="18">
        <v>22987</v>
      </c>
      <c r="AA77" s="18">
        <v>24921</v>
      </c>
      <c r="AB77" s="18">
        <v>31775</v>
      </c>
      <c r="AC77" s="1"/>
      <c r="AD77" s="2"/>
      <c r="AE77" s="2"/>
      <c r="AF77" s="2"/>
      <c r="AG77" s="2"/>
    </row>
    <row r="78" spans="1:33" ht="15" hidden="1" customHeight="1">
      <c r="A78" s="1"/>
      <c r="B78" s="1"/>
      <c r="C78" s="1"/>
      <c r="D78" s="1"/>
      <c r="E78" s="1"/>
      <c r="F78" s="1"/>
      <c r="G78" s="1"/>
      <c r="H78" s="1"/>
      <c r="I78" s="1"/>
      <c r="J78" s="1"/>
      <c r="K78" s="1"/>
      <c r="L78" s="1"/>
      <c r="M78" s="1"/>
      <c r="N78" s="1"/>
      <c r="O78" s="1"/>
      <c r="P78" s="1"/>
      <c r="Q78" s="1"/>
      <c r="R78" s="1"/>
      <c r="S78" s="1"/>
      <c r="T78" s="1"/>
      <c r="U78" s="18">
        <v>5000000</v>
      </c>
      <c r="V78" s="18">
        <v>20378</v>
      </c>
      <c r="W78" s="18">
        <v>20378</v>
      </c>
      <c r="X78" s="18">
        <v>20378</v>
      </c>
      <c r="Y78" s="18">
        <v>21109</v>
      </c>
      <c r="Z78" s="18">
        <v>24507</v>
      </c>
      <c r="AA78" s="18">
        <v>26571</v>
      </c>
      <c r="AB78" s="18">
        <v>33878</v>
      </c>
      <c r="AC78" s="1"/>
      <c r="AD78" s="2"/>
      <c r="AE78" s="2"/>
      <c r="AF78" s="2"/>
      <c r="AG78" s="2"/>
    </row>
    <row r="79" spans="1:33" ht="1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c r="AG79" s="2"/>
    </row>
    <row r="80" spans="1:33" ht="15" hidden="1" customHeight="1">
      <c r="A80" s="1"/>
      <c r="B80" s="1"/>
      <c r="C80" s="1"/>
      <c r="D80" s="1"/>
      <c r="E80" s="1"/>
      <c r="F80" s="1"/>
      <c r="G80" s="1"/>
      <c r="H80" s="1"/>
      <c r="I80" s="1"/>
      <c r="J80" s="1"/>
      <c r="K80" s="1"/>
      <c r="L80" s="1"/>
      <c r="M80" s="1"/>
      <c r="N80" s="1"/>
      <c r="O80" s="1"/>
      <c r="P80" s="1"/>
      <c r="Q80" s="1"/>
      <c r="R80" s="1"/>
      <c r="S80" s="1"/>
      <c r="T80" s="1"/>
      <c r="U80" s="88"/>
      <c r="V80" s="88"/>
      <c r="W80" s="88"/>
      <c r="X80" s="1"/>
      <c r="Y80" s="1"/>
      <c r="Z80" s="1"/>
      <c r="AA80" s="1"/>
      <c r="AB80" s="1"/>
      <c r="AC80" s="1"/>
      <c r="AD80" s="2"/>
      <c r="AE80" s="2"/>
      <c r="AF80" s="2"/>
      <c r="AG80" s="2"/>
    </row>
    <row r="81" spans="1:33" ht="15" hidden="1" customHeight="1">
      <c r="A81" s="1"/>
      <c r="B81" s="1"/>
      <c r="C81" s="1"/>
      <c r="D81" s="1"/>
      <c r="E81" s="1"/>
      <c r="F81" s="1"/>
      <c r="G81" s="1"/>
      <c r="H81" s="1"/>
      <c r="I81" s="1"/>
      <c r="J81" s="1"/>
      <c r="K81" s="1"/>
      <c r="L81" s="1"/>
      <c r="M81" s="1"/>
      <c r="N81" s="1"/>
      <c r="O81" s="1"/>
      <c r="P81" s="1"/>
      <c r="Q81" s="1"/>
      <c r="R81" s="1"/>
      <c r="S81" s="1"/>
      <c r="T81" s="1"/>
      <c r="U81" s="82" t="s">
        <v>199</v>
      </c>
      <c r="V81" s="83"/>
      <c r="W81" s="84"/>
      <c r="X81" s="84"/>
      <c r="Y81" s="17"/>
      <c r="Z81" s="17"/>
      <c r="AA81" s="17"/>
      <c r="AB81" s="17"/>
      <c r="AC81" s="1"/>
      <c r="AD81" s="2"/>
      <c r="AE81" s="2"/>
      <c r="AF81" s="2"/>
      <c r="AG81" s="2"/>
    </row>
    <row r="82" spans="1:33" ht="15" hidden="1" customHeight="1">
      <c r="A82" s="1"/>
      <c r="B82" s="1"/>
      <c r="C82" s="1"/>
      <c r="D82" s="1"/>
      <c r="E82" s="1"/>
      <c r="F82" s="1"/>
      <c r="G82" s="1"/>
      <c r="H82" s="1"/>
      <c r="I82" s="1"/>
      <c r="J82" s="1"/>
      <c r="K82" s="1"/>
      <c r="L82" s="1"/>
      <c r="M82" s="1"/>
      <c r="N82" s="1"/>
      <c r="O82" s="1"/>
      <c r="P82" s="1"/>
      <c r="Q82" s="1"/>
      <c r="R82" s="1"/>
      <c r="S82" s="1"/>
      <c r="T82" s="1"/>
      <c r="U82" s="18" t="s">
        <v>15</v>
      </c>
      <c r="V82" s="19" t="s">
        <v>16</v>
      </c>
      <c r="W82" s="19" t="s">
        <v>17</v>
      </c>
      <c r="X82" s="19" t="s">
        <v>18</v>
      </c>
      <c r="Y82" s="19" t="s">
        <v>19</v>
      </c>
      <c r="Z82" s="19" t="s">
        <v>20</v>
      </c>
      <c r="AA82" s="19" t="s">
        <v>21</v>
      </c>
      <c r="AB82" s="19" t="s">
        <v>22</v>
      </c>
      <c r="AC82" s="1"/>
      <c r="AD82" s="2"/>
      <c r="AE82" s="2"/>
      <c r="AF82" s="2"/>
      <c r="AG82" s="2"/>
    </row>
    <row r="83" spans="1:33" ht="15" hidden="1" customHeight="1">
      <c r="A83" s="1"/>
      <c r="B83" s="1"/>
      <c r="C83" s="1"/>
      <c r="D83" s="1"/>
      <c r="E83" s="1"/>
      <c r="F83" s="1"/>
      <c r="G83" s="1"/>
      <c r="H83" s="1"/>
      <c r="I83" s="1"/>
      <c r="J83" s="1"/>
      <c r="K83" s="1"/>
      <c r="L83" s="1"/>
      <c r="M83" s="1"/>
      <c r="N83" s="1"/>
      <c r="O83" s="1"/>
      <c r="P83" s="1"/>
      <c r="Q83" s="1"/>
      <c r="R83" s="1"/>
      <c r="S83" s="1"/>
      <c r="T83" s="1"/>
      <c r="U83" s="18">
        <v>300000</v>
      </c>
      <c r="V83" s="23">
        <v>1831</v>
      </c>
      <c r="W83" s="23">
        <v>1912</v>
      </c>
      <c r="X83" s="23">
        <v>2605</v>
      </c>
      <c r="Y83" s="23">
        <v>2689</v>
      </c>
      <c r="Z83" s="23">
        <v>3008</v>
      </c>
      <c r="AA83" s="23">
        <v>3224</v>
      </c>
      <c r="AB83" s="23">
        <v>4001</v>
      </c>
      <c r="AC83" s="1"/>
      <c r="AD83" s="2"/>
      <c r="AE83" s="2"/>
      <c r="AF83" s="2"/>
      <c r="AG83" s="2"/>
    </row>
    <row r="84" spans="1:33" ht="15" hidden="1" customHeight="1">
      <c r="A84" s="1"/>
      <c r="B84" s="1"/>
      <c r="C84" s="1"/>
      <c r="D84" s="1"/>
      <c r="E84" s="1"/>
      <c r="F84" s="1"/>
      <c r="G84" s="1"/>
      <c r="H84" s="1"/>
      <c r="I84" s="1"/>
      <c r="J84" s="1"/>
      <c r="K84" s="1"/>
      <c r="L84" s="1"/>
      <c r="M84" s="1"/>
      <c r="N84" s="1"/>
      <c r="O84" s="1"/>
      <c r="P84" s="1"/>
      <c r="Q84" s="1"/>
      <c r="R84" s="1"/>
      <c r="S84" s="1"/>
      <c r="T84" s="1"/>
      <c r="U84" s="18">
        <v>400000</v>
      </c>
      <c r="V84" s="23">
        <v>2487</v>
      </c>
      <c r="W84" s="23">
        <v>2592</v>
      </c>
      <c r="X84" s="23">
        <v>3547</v>
      </c>
      <c r="Y84" s="23">
        <v>3670</v>
      </c>
      <c r="Z84" s="23">
        <v>4106</v>
      </c>
      <c r="AA84" s="23">
        <v>4400</v>
      </c>
      <c r="AB84" s="23">
        <v>5445</v>
      </c>
      <c r="AC84" s="1"/>
      <c r="AD84" s="2"/>
      <c r="AE84" s="2"/>
      <c r="AF84" s="2"/>
      <c r="AG84" s="2"/>
    </row>
    <row r="85" spans="1:33" ht="15" hidden="1" customHeight="1">
      <c r="A85" s="1"/>
      <c r="B85" s="1"/>
      <c r="C85" s="1"/>
      <c r="D85" s="1"/>
      <c r="E85" s="1"/>
      <c r="F85" s="1"/>
      <c r="G85" s="1"/>
      <c r="H85" s="1"/>
      <c r="I85" s="1"/>
      <c r="J85" s="1"/>
      <c r="K85" s="1"/>
      <c r="L85" s="1"/>
      <c r="M85" s="1"/>
      <c r="N85" s="1"/>
      <c r="O85" s="1"/>
      <c r="P85" s="1"/>
      <c r="Q85" s="1"/>
      <c r="R85" s="1"/>
      <c r="S85" s="1"/>
      <c r="T85" s="1"/>
      <c r="U85" s="18">
        <v>500000</v>
      </c>
      <c r="V85" s="23">
        <v>3094</v>
      </c>
      <c r="W85" s="23">
        <v>3134</v>
      </c>
      <c r="X85" s="23">
        <v>4316</v>
      </c>
      <c r="Y85" s="23">
        <v>4469</v>
      </c>
      <c r="Z85" s="23">
        <v>5010</v>
      </c>
      <c r="AA85" s="23">
        <v>5433</v>
      </c>
      <c r="AB85" s="23">
        <v>6927</v>
      </c>
      <c r="AC85" s="1"/>
      <c r="AD85" s="2"/>
      <c r="AE85" s="2"/>
      <c r="AF85" s="2"/>
      <c r="AG85" s="2"/>
    </row>
    <row r="86" spans="1:33" ht="15" hidden="1" customHeight="1">
      <c r="A86" s="1"/>
      <c r="B86" s="1"/>
      <c r="C86" s="1"/>
      <c r="D86" s="1"/>
      <c r="E86" s="1"/>
      <c r="F86" s="1"/>
      <c r="G86" s="1"/>
      <c r="H86" s="1"/>
      <c r="I86" s="1"/>
      <c r="J86" s="1"/>
      <c r="K86" s="1"/>
      <c r="L86" s="1"/>
      <c r="M86" s="1"/>
      <c r="N86" s="1"/>
      <c r="O86" s="1"/>
      <c r="P86" s="1"/>
      <c r="Q86" s="1"/>
      <c r="R86" s="1"/>
      <c r="S86" s="1"/>
      <c r="T86" s="1"/>
      <c r="U86" s="18">
        <v>600000</v>
      </c>
      <c r="V86" s="23">
        <v>3409</v>
      </c>
      <c r="W86" s="23">
        <v>3453</v>
      </c>
      <c r="X86" s="23">
        <v>4755</v>
      </c>
      <c r="Y86" s="23">
        <v>4925</v>
      </c>
      <c r="Z86" s="23">
        <v>5521</v>
      </c>
      <c r="AA86" s="23">
        <v>5985</v>
      </c>
      <c r="AB86" s="23">
        <v>7631</v>
      </c>
      <c r="AC86" s="1"/>
      <c r="AD86" s="2"/>
      <c r="AE86" s="2"/>
      <c r="AF86" s="2"/>
      <c r="AG86" s="2"/>
    </row>
    <row r="87" spans="1:33" ht="15" hidden="1" customHeight="1">
      <c r="A87" s="1"/>
      <c r="B87" s="1"/>
      <c r="C87" s="1"/>
      <c r="D87" s="1"/>
      <c r="E87" s="1"/>
      <c r="F87" s="1"/>
      <c r="G87" s="1"/>
      <c r="H87" s="1"/>
      <c r="I87" s="1"/>
      <c r="J87" s="1"/>
      <c r="K87" s="1"/>
      <c r="L87" s="1"/>
      <c r="M87" s="1"/>
      <c r="N87" s="1"/>
      <c r="O87" s="1"/>
      <c r="P87" s="1"/>
      <c r="Q87" s="1"/>
      <c r="R87" s="1"/>
      <c r="S87" s="1"/>
      <c r="T87" s="1"/>
      <c r="U87" s="18">
        <v>800000</v>
      </c>
      <c r="V87" s="23">
        <v>3813</v>
      </c>
      <c r="W87" s="23">
        <v>3862</v>
      </c>
      <c r="X87" s="23">
        <v>5319</v>
      </c>
      <c r="Y87" s="23">
        <v>5511</v>
      </c>
      <c r="Z87" s="23">
        <v>6177</v>
      </c>
      <c r="AA87" s="23">
        <v>6696</v>
      </c>
      <c r="AB87" s="23">
        <v>8538</v>
      </c>
      <c r="AC87" s="1"/>
      <c r="AD87" s="2"/>
      <c r="AE87" s="2"/>
      <c r="AF87" s="2"/>
      <c r="AG87" s="2"/>
    </row>
    <row r="88" spans="1:33" ht="15" hidden="1" customHeight="1">
      <c r="A88" s="1"/>
      <c r="B88" s="1"/>
      <c r="C88" s="1"/>
      <c r="D88" s="1"/>
      <c r="E88" s="1"/>
      <c r="F88" s="1"/>
      <c r="G88" s="1"/>
      <c r="H88" s="1"/>
      <c r="I88" s="1"/>
      <c r="J88" s="1"/>
      <c r="K88" s="1"/>
      <c r="L88" s="1"/>
      <c r="M88" s="1"/>
      <c r="N88" s="1"/>
      <c r="O88" s="1"/>
      <c r="P88" s="1"/>
      <c r="Q88" s="1"/>
      <c r="R88" s="1"/>
      <c r="S88" s="1"/>
      <c r="T88" s="1"/>
      <c r="U88" s="18">
        <v>1000000</v>
      </c>
      <c r="V88" s="23">
        <v>3994</v>
      </c>
      <c r="W88" s="23">
        <v>4045</v>
      </c>
      <c r="X88" s="23">
        <v>5570</v>
      </c>
      <c r="Y88" s="23">
        <v>5771</v>
      </c>
      <c r="Z88" s="23">
        <v>6468</v>
      </c>
      <c r="AA88" s="23">
        <v>7012</v>
      </c>
      <c r="AB88" s="23">
        <v>8942</v>
      </c>
      <c r="AC88" s="1"/>
      <c r="AD88" s="2"/>
      <c r="AE88" s="2"/>
      <c r="AF88" s="2"/>
      <c r="AG88" s="2"/>
    </row>
    <row r="89" spans="1:33" ht="15" hidden="1" customHeight="1">
      <c r="A89" s="1"/>
      <c r="B89" s="1"/>
      <c r="C89" s="1"/>
      <c r="D89" s="1"/>
      <c r="E89" s="1"/>
      <c r="F89" s="1"/>
      <c r="G89" s="1"/>
      <c r="H89" s="1"/>
      <c r="I89" s="1"/>
      <c r="J89" s="1"/>
      <c r="K89" s="1"/>
      <c r="L89" s="1"/>
      <c r="M89" s="1"/>
      <c r="N89" s="1"/>
      <c r="O89" s="1"/>
      <c r="P89" s="1"/>
      <c r="Q89" s="1"/>
      <c r="R89" s="1"/>
      <c r="S89" s="1"/>
      <c r="T89" s="1"/>
      <c r="U89" s="18">
        <v>1200000</v>
      </c>
      <c r="V89" s="23">
        <v>4274</v>
      </c>
      <c r="W89" s="23">
        <v>4331</v>
      </c>
      <c r="X89" s="23">
        <v>5963</v>
      </c>
      <c r="Y89" s="23">
        <v>6177</v>
      </c>
      <c r="Z89" s="23">
        <v>6924</v>
      </c>
      <c r="AA89" s="23">
        <v>7506</v>
      </c>
      <c r="AB89" s="23">
        <v>9571</v>
      </c>
      <c r="AC89" s="1"/>
      <c r="AD89" s="2"/>
      <c r="AE89" s="2"/>
      <c r="AF89" s="2"/>
      <c r="AG89" s="2"/>
    </row>
    <row r="90" spans="1:33" ht="15" hidden="1" customHeight="1">
      <c r="A90" s="1"/>
      <c r="B90" s="1"/>
      <c r="C90" s="1"/>
      <c r="D90" s="1"/>
      <c r="E90" s="1"/>
      <c r="F90" s="1"/>
      <c r="G90" s="1"/>
      <c r="H90" s="1"/>
      <c r="I90" s="1"/>
      <c r="J90" s="1"/>
      <c r="K90" s="1"/>
      <c r="L90" s="1"/>
      <c r="M90" s="1"/>
      <c r="N90" s="1"/>
      <c r="O90" s="1"/>
      <c r="P90" s="1"/>
      <c r="Q90" s="1"/>
      <c r="R90" s="1"/>
      <c r="S90" s="1"/>
      <c r="T90" s="1"/>
      <c r="U90" s="18">
        <v>1500000</v>
      </c>
      <c r="V90" s="23">
        <v>4462</v>
      </c>
      <c r="W90" s="23">
        <v>4520</v>
      </c>
      <c r="X90" s="23">
        <v>6225</v>
      </c>
      <c r="Y90" s="23">
        <v>6448</v>
      </c>
      <c r="Z90" s="23">
        <v>7228</v>
      </c>
      <c r="AA90" s="23">
        <v>7835</v>
      </c>
      <c r="AB90" s="23">
        <v>9991</v>
      </c>
      <c r="AC90" s="1"/>
      <c r="AD90" s="2"/>
      <c r="AE90" s="2"/>
      <c r="AF90" s="2"/>
      <c r="AG90" s="2"/>
    </row>
    <row r="91" spans="1:33" ht="15" hidden="1" customHeight="1">
      <c r="A91" s="1"/>
      <c r="B91" s="1"/>
      <c r="C91" s="1"/>
      <c r="D91" s="1"/>
      <c r="E91" s="1"/>
      <c r="F91" s="1"/>
      <c r="G91" s="1"/>
      <c r="H91" s="1"/>
      <c r="I91" s="1"/>
      <c r="J91" s="1"/>
      <c r="K91" s="1"/>
      <c r="L91" s="1"/>
      <c r="M91" s="1"/>
      <c r="N91" s="1"/>
      <c r="O91" s="1"/>
      <c r="P91" s="1"/>
      <c r="Q91" s="1"/>
      <c r="R91" s="1"/>
      <c r="S91" s="1"/>
      <c r="T91" s="1"/>
      <c r="U91" s="18">
        <v>2000000</v>
      </c>
      <c r="V91" s="23">
        <v>4744</v>
      </c>
      <c r="W91" s="23">
        <v>4805</v>
      </c>
      <c r="X91" s="23">
        <v>6616</v>
      </c>
      <c r="Y91" s="23">
        <v>6854</v>
      </c>
      <c r="Z91" s="23">
        <v>7683</v>
      </c>
      <c r="AA91" s="23">
        <v>8330</v>
      </c>
      <c r="AB91" s="23">
        <v>10620</v>
      </c>
      <c r="AC91" s="1"/>
      <c r="AD91" s="2"/>
      <c r="AE91" s="2"/>
      <c r="AF91" s="2"/>
      <c r="AG91" s="2"/>
    </row>
    <row r="92" spans="1:33" ht="15" hidden="1" customHeight="1">
      <c r="A92" s="1"/>
      <c r="B92" s="1"/>
      <c r="C92" s="1"/>
      <c r="D92" s="1"/>
      <c r="E92" s="1"/>
      <c r="F92" s="1"/>
      <c r="G92" s="1"/>
      <c r="H92" s="1"/>
      <c r="I92" s="1"/>
      <c r="J92" s="1"/>
      <c r="K92" s="1"/>
      <c r="L92" s="1"/>
      <c r="M92" s="1"/>
      <c r="N92" s="1"/>
      <c r="O92" s="1"/>
      <c r="P92" s="1"/>
      <c r="Q92" s="1"/>
      <c r="R92" s="1"/>
      <c r="S92" s="1"/>
      <c r="T92" s="1"/>
      <c r="U92" s="18">
        <v>2500000</v>
      </c>
      <c r="V92" s="23">
        <v>5158</v>
      </c>
      <c r="W92" s="23">
        <v>5226</v>
      </c>
      <c r="X92" s="23">
        <v>7278</v>
      </c>
      <c r="Y92" s="23">
        <v>7540</v>
      </c>
      <c r="Z92" s="23">
        <v>8547</v>
      </c>
      <c r="AA92" s="23">
        <v>9267</v>
      </c>
      <c r="AB92" s="23">
        <v>11814</v>
      </c>
      <c r="AC92" s="1"/>
      <c r="AD92" s="2"/>
      <c r="AE92" s="2"/>
      <c r="AF92" s="2"/>
      <c r="AG92" s="2"/>
    </row>
    <row r="93" spans="1:33" ht="15" hidden="1" customHeight="1">
      <c r="A93" s="1"/>
      <c r="B93" s="1"/>
      <c r="C93" s="1"/>
      <c r="D93" s="1"/>
      <c r="E93" s="1"/>
      <c r="F93" s="1"/>
      <c r="G93" s="1"/>
      <c r="H93" s="1"/>
      <c r="I93" s="1"/>
      <c r="J93" s="1"/>
      <c r="K93" s="1"/>
      <c r="L93" s="1"/>
      <c r="M93" s="1"/>
      <c r="N93" s="1"/>
      <c r="O93" s="1"/>
      <c r="P93" s="1"/>
      <c r="Q93" s="1"/>
      <c r="R93" s="1"/>
      <c r="S93" s="1"/>
      <c r="T93" s="1"/>
      <c r="U93" s="18">
        <v>3000000</v>
      </c>
      <c r="V93" s="23">
        <v>5524</v>
      </c>
      <c r="W93" s="23">
        <v>5595</v>
      </c>
      <c r="X93" s="23">
        <v>7860</v>
      </c>
      <c r="Y93" s="23">
        <v>8143</v>
      </c>
      <c r="Z93" s="23">
        <v>9307</v>
      </c>
      <c r="AA93" s="23">
        <v>10091</v>
      </c>
      <c r="AB93" s="23">
        <v>12866</v>
      </c>
      <c r="AC93" s="1"/>
      <c r="AD93" s="2"/>
      <c r="AE93" s="2"/>
      <c r="AF93" s="2"/>
      <c r="AG93" s="2"/>
    </row>
    <row r="94" spans="1:33" ht="15" hidden="1" customHeight="1">
      <c r="A94" s="1"/>
      <c r="B94" s="1"/>
      <c r="C94" s="1"/>
      <c r="D94" s="1"/>
      <c r="E94" s="1"/>
      <c r="F94" s="1"/>
      <c r="G94" s="1"/>
      <c r="H94" s="1"/>
      <c r="I94" s="1"/>
      <c r="J94" s="1"/>
      <c r="K94" s="1"/>
      <c r="L94" s="1"/>
      <c r="M94" s="1"/>
      <c r="N94" s="1"/>
      <c r="O94" s="1"/>
      <c r="P94" s="1"/>
      <c r="Q94" s="1"/>
      <c r="R94" s="1"/>
      <c r="S94" s="1"/>
      <c r="T94" s="1"/>
      <c r="U94" s="18">
        <v>3500000</v>
      </c>
      <c r="V94" s="23">
        <v>5823</v>
      </c>
      <c r="W94" s="23">
        <v>5898</v>
      </c>
      <c r="X94" s="23">
        <v>8336</v>
      </c>
      <c r="Y94" s="23">
        <v>8636</v>
      </c>
      <c r="Z94" s="23">
        <v>9930</v>
      </c>
      <c r="AA94" s="23">
        <v>10765</v>
      </c>
      <c r="AB94" s="23">
        <v>13726</v>
      </c>
      <c r="AC94" s="1"/>
      <c r="AD94" s="2"/>
      <c r="AE94" s="2"/>
      <c r="AF94" s="2"/>
      <c r="AG94" s="2"/>
    </row>
    <row r="95" spans="1:33" ht="15" hidden="1" customHeight="1">
      <c r="A95" s="1"/>
      <c r="B95" s="1"/>
      <c r="C95" s="1"/>
      <c r="D95" s="1"/>
      <c r="E95" s="1"/>
      <c r="F95" s="1"/>
      <c r="G95" s="1"/>
      <c r="H95" s="1"/>
      <c r="I95" s="1"/>
      <c r="J95" s="1"/>
      <c r="K95" s="1"/>
      <c r="L95" s="1"/>
      <c r="M95" s="1"/>
      <c r="N95" s="1"/>
      <c r="O95" s="1"/>
      <c r="P95" s="1"/>
      <c r="Q95" s="1"/>
      <c r="R95" s="1"/>
      <c r="S95" s="1"/>
      <c r="T95" s="1"/>
      <c r="U95" s="18">
        <v>4000000</v>
      </c>
      <c r="V95" s="23">
        <v>6071</v>
      </c>
      <c r="W95" s="23">
        <v>6151</v>
      </c>
      <c r="X95" s="23">
        <v>8734</v>
      </c>
      <c r="Y95" s="23">
        <v>9047</v>
      </c>
      <c r="Z95" s="23">
        <v>10449</v>
      </c>
      <c r="AA95" s="23">
        <v>11328</v>
      </c>
      <c r="AB95" s="23">
        <v>14443</v>
      </c>
      <c r="AC95" s="1"/>
      <c r="AD95" s="2"/>
      <c r="AE95" s="2"/>
      <c r="AF95" s="2"/>
      <c r="AG95" s="2"/>
    </row>
    <row r="96" spans="1:33" ht="15" hidden="1" customHeight="1">
      <c r="A96" s="1"/>
      <c r="B96" s="1"/>
      <c r="C96" s="1"/>
      <c r="D96" s="1"/>
      <c r="E96" s="1"/>
      <c r="F96" s="1"/>
      <c r="G96" s="1"/>
      <c r="H96" s="1"/>
      <c r="I96" s="1"/>
      <c r="J96" s="1"/>
      <c r="K96" s="1"/>
      <c r="L96" s="1"/>
      <c r="M96" s="1"/>
      <c r="N96" s="1"/>
      <c r="O96" s="1"/>
      <c r="P96" s="1"/>
      <c r="Q96" s="1"/>
      <c r="R96" s="1"/>
      <c r="S96" s="1"/>
      <c r="T96" s="1"/>
      <c r="U96" s="18">
        <v>5000000</v>
      </c>
      <c r="V96" s="23">
        <v>6403</v>
      </c>
      <c r="W96" s="23">
        <v>6486</v>
      </c>
      <c r="X96" s="23">
        <v>9262</v>
      </c>
      <c r="Y96" s="23">
        <v>9595</v>
      </c>
      <c r="Z96" s="23">
        <v>11140</v>
      </c>
      <c r="AA96" s="23">
        <v>12077</v>
      </c>
      <c r="AB96" s="23">
        <v>15399</v>
      </c>
      <c r="AC96" s="1"/>
      <c r="AD96" s="2"/>
      <c r="AE96" s="2"/>
      <c r="AF96" s="2"/>
      <c r="AG96" s="2"/>
    </row>
    <row r="97" spans="1:33"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2"/>
      <c r="AE97" s="2"/>
      <c r="AF97" s="2"/>
      <c r="AG97" s="2"/>
    </row>
    <row r="98" spans="1:33"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2"/>
      <c r="AE98" s="2"/>
      <c r="AF98" s="2"/>
      <c r="AG98" s="2"/>
    </row>
    <row r="99" spans="1:33"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2"/>
      <c r="AE99" s="2"/>
      <c r="AF99" s="2"/>
      <c r="AG99" s="2"/>
    </row>
    <row r="100" spans="1:33"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2"/>
      <c r="AE100" s="2"/>
      <c r="AF100" s="2"/>
      <c r="AG100" s="2"/>
    </row>
    <row r="101" spans="1:33" ht="1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2"/>
      <c r="AE101" s="2"/>
      <c r="AF101" s="2"/>
      <c r="AG101" s="2"/>
    </row>
    <row r="102" spans="1:33"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
      <c r="AE102" s="2"/>
      <c r="AF102" s="2"/>
      <c r="AG102" s="2"/>
    </row>
    <row r="103" spans="1:33" ht="1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2"/>
      <c r="AE103" s="2"/>
      <c r="AF103" s="2"/>
      <c r="AG103" s="2"/>
    </row>
    <row r="104" spans="1:33"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2"/>
      <c r="AE104" s="2"/>
      <c r="AF104" s="2"/>
      <c r="AG104" s="2"/>
    </row>
    <row r="105" spans="1:33"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2"/>
      <c r="AE105" s="2"/>
      <c r="AF105" s="2"/>
      <c r="AG105" s="2"/>
    </row>
    <row r="106" spans="1:33" ht="1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2"/>
      <c r="AE106" s="2"/>
      <c r="AF106" s="2"/>
      <c r="AG106" s="2"/>
    </row>
    <row r="107" spans="1:33"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2"/>
      <c r="AE107" s="2"/>
      <c r="AF107" s="2"/>
      <c r="AG107" s="2"/>
    </row>
    <row r="108" spans="1:33"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2"/>
      <c r="AE108" s="2"/>
      <c r="AF108" s="2"/>
      <c r="AG108" s="2"/>
    </row>
    <row r="109" spans="1:33" ht="1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2"/>
      <c r="AE109" s="2"/>
      <c r="AF109" s="2"/>
      <c r="AG109" s="2"/>
    </row>
    <row r="110" spans="1:33" ht="1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2"/>
      <c r="AE110" s="2"/>
      <c r="AF110" s="2"/>
      <c r="AG110" s="2"/>
    </row>
    <row r="111" spans="1:33"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2"/>
      <c r="AE111" s="2"/>
      <c r="AF111" s="2"/>
      <c r="AG111" s="2"/>
    </row>
    <row r="112" spans="1:33" ht="1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
      <c r="AE112" s="2"/>
      <c r="AF112" s="2"/>
      <c r="AG112" s="2"/>
    </row>
    <row r="113" spans="1:33"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2"/>
      <c r="AE113" s="2"/>
      <c r="AF113" s="2"/>
      <c r="AG113" s="2"/>
    </row>
    <row r="114" spans="1:33"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2"/>
      <c r="AE114" s="2"/>
      <c r="AF114" s="2"/>
      <c r="AG114" s="2"/>
    </row>
    <row r="115" spans="1:33"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2"/>
      <c r="AE115" s="2"/>
      <c r="AF115" s="2"/>
      <c r="AG115" s="2"/>
    </row>
    <row r="116" spans="1:33" ht="1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2"/>
      <c r="AE116" s="2"/>
      <c r="AF116" s="2"/>
      <c r="AG116" s="2"/>
    </row>
    <row r="117" spans="1:33" ht="1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2"/>
      <c r="AE117" s="2"/>
      <c r="AF117" s="2"/>
      <c r="AG117" s="2"/>
    </row>
    <row r="118" spans="1:33" ht="1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2"/>
      <c r="AE118" s="2"/>
      <c r="AF118" s="2"/>
      <c r="AG118" s="2"/>
    </row>
    <row r="119" spans="1:33"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2"/>
      <c r="AE119" s="2"/>
      <c r="AF119" s="2"/>
      <c r="AG119" s="2"/>
    </row>
    <row r="120" spans="1:33" ht="1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2"/>
      <c r="AE120" s="2"/>
      <c r="AF120" s="2"/>
      <c r="AG120" s="2"/>
    </row>
    <row r="121" spans="1:33" ht="1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2"/>
      <c r="AE121" s="2"/>
      <c r="AF121" s="2"/>
      <c r="AG121" s="2"/>
    </row>
    <row r="122" spans="1:33" ht="1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2"/>
      <c r="AE122" s="2"/>
      <c r="AF122" s="2"/>
      <c r="AG122" s="2"/>
    </row>
    <row r="123" spans="1:33" ht="1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2"/>
      <c r="AE123" s="2"/>
      <c r="AF123" s="2"/>
      <c r="AG123" s="2"/>
    </row>
    <row r="124" spans="1:33" ht="1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2"/>
      <c r="AE124" s="2"/>
      <c r="AF124" s="2"/>
      <c r="AG124" s="2"/>
    </row>
    <row r="125" spans="1:33" ht="1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2"/>
      <c r="AE125" s="2"/>
      <c r="AF125" s="2"/>
      <c r="AG125" s="2"/>
    </row>
    <row r="126" spans="1:33" ht="1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2"/>
      <c r="AE126" s="2"/>
      <c r="AF126" s="2"/>
      <c r="AG126" s="2"/>
    </row>
    <row r="127" spans="1:33" ht="1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2"/>
      <c r="AE127" s="2"/>
      <c r="AF127" s="2"/>
      <c r="AG127" s="2"/>
    </row>
    <row r="128" spans="1:33" ht="1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2"/>
      <c r="AE128" s="2"/>
      <c r="AF128" s="2"/>
      <c r="AG128" s="2"/>
    </row>
    <row r="129" spans="1:33" ht="1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2"/>
      <c r="AE129" s="2"/>
      <c r="AF129" s="2"/>
      <c r="AG129" s="2"/>
    </row>
    <row r="130" spans="1:33" ht="1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2"/>
      <c r="AE130" s="2"/>
      <c r="AF130" s="2"/>
      <c r="AG130" s="2"/>
    </row>
    <row r="131" spans="1:33"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2"/>
      <c r="AE131" s="2"/>
      <c r="AF131" s="2"/>
      <c r="AG131" s="2"/>
    </row>
    <row r="132" spans="1:33"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2"/>
      <c r="AE132" s="2"/>
      <c r="AF132" s="2"/>
      <c r="AG132" s="2"/>
    </row>
    <row r="133" spans="1:33" ht="1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2"/>
      <c r="AE133" s="2"/>
      <c r="AF133" s="2"/>
      <c r="AG133" s="2"/>
    </row>
    <row r="134" spans="1:33" ht="1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2"/>
      <c r="AE134" s="2"/>
      <c r="AF134" s="2"/>
      <c r="AG134" s="2"/>
    </row>
    <row r="135" spans="1:33" ht="1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2"/>
      <c r="AE135" s="2"/>
      <c r="AF135" s="2"/>
      <c r="AG135" s="2"/>
    </row>
    <row r="136" spans="1:33" ht="1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2"/>
      <c r="AE136" s="2"/>
      <c r="AF136" s="2"/>
      <c r="AG136" s="2"/>
    </row>
    <row r="137" spans="1:33" ht="1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2"/>
      <c r="AE137" s="2"/>
      <c r="AF137" s="2"/>
      <c r="AG137" s="2"/>
    </row>
    <row r="138" spans="1:33" ht="1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2"/>
      <c r="AE138" s="2"/>
      <c r="AF138" s="2"/>
      <c r="AG138" s="2"/>
    </row>
    <row r="139" spans="1:33" ht="1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2"/>
      <c r="AE139" s="2"/>
      <c r="AF139" s="2"/>
      <c r="AG139" s="2"/>
    </row>
    <row r="140" spans="1:33" ht="1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2"/>
      <c r="AE140" s="2"/>
      <c r="AF140" s="2"/>
      <c r="AG140" s="2"/>
    </row>
    <row r="141" spans="1:33" ht="1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2"/>
      <c r="AE141" s="2"/>
      <c r="AF141" s="2"/>
      <c r="AG141" s="2"/>
    </row>
    <row r="142" spans="1:33" ht="1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2"/>
      <c r="AE142" s="2"/>
      <c r="AF142" s="2"/>
      <c r="AG142" s="2"/>
    </row>
    <row r="143" spans="1:33" ht="1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2"/>
      <c r="AE143" s="2"/>
      <c r="AF143" s="2"/>
      <c r="AG143" s="2"/>
    </row>
    <row r="144" spans="1:33" ht="1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2"/>
      <c r="AE144" s="2"/>
      <c r="AF144" s="2"/>
      <c r="AG144" s="2"/>
    </row>
    <row r="145" spans="1:33" ht="1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2"/>
      <c r="AE145" s="2"/>
      <c r="AF145" s="2"/>
      <c r="AG145" s="2"/>
    </row>
    <row r="146" spans="1:33" ht="1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2"/>
      <c r="AE146" s="2"/>
      <c r="AF146" s="2"/>
      <c r="AG146" s="2"/>
    </row>
    <row r="147" spans="1:33" ht="1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2"/>
      <c r="AE147" s="2"/>
      <c r="AF147" s="2"/>
      <c r="AG147" s="2"/>
    </row>
    <row r="148" spans="1:33" ht="1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2"/>
      <c r="AE148" s="2"/>
      <c r="AF148" s="2"/>
      <c r="AG148" s="2"/>
    </row>
    <row r="149" spans="1:33" ht="1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2"/>
      <c r="AE149" s="2"/>
      <c r="AF149" s="2"/>
      <c r="AG149" s="2"/>
    </row>
    <row r="150" spans="1:33" ht="1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2"/>
      <c r="AE150" s="2"/>
      <c r="AF150" s="2"/>
      <c r="AG150" s="2"/>
    </row>
    <row r="151" spans="1:33" ht="1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2"/>
      <c r="AE151" s="2"/>
      <c r="AF151" s="2"/>
      <c r="AG151" s="2"/>
    </row>
    <row r="152" spans="1:33"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2"/>
      <c r="AE152" s="2"/>
      <c r="AF152" s="2"/>
      <c r="AG152" s="2"/>
    </row>
    <row r="153" spans="1:33" ht="1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2"/>
      <c r="AE153" s="2"/>
      <c r="AF153" s="2"/>
      <c r="AG153" s="2"/>
    </row>
    <row r="154" spans="1:33" ht="1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2"/>
      <c r="AE154" s="2"/>
      <c r="AF154" s="2"/>
      <c r="AG154" s="2"/>
    </row>
    <row r="155" spans="1:33" ht="1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2"/>
      <c r="AE155" s="2"/>
      <c r="AF155" s="2"/>
      <c r="AG155" s="2"/>
    </row>
    <row r="156" spans="1:33" ht="1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2"/>
      <c r="AE156" s="2"/>
      <c r="AF156" s="2"/>
      <c r="AG156" s="2"/>
    </row>
    <row r="157" spans="1:33" ht="1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2"/>
      <c r="AE157" s="2"/>
      <c r="AF157" s="2"/>
      <c r="AG157" s="2"/>
    </row>
    <row r="158" spans="1:33" ht="1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2"/>
      <c r="AE158" s="2"/>
      <c r="AF158" s="2"/>
      <c r="AG158" s="2"/>
    </row>
    <row r="159" spans="1:33" ht="1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2"/>
      <c r="AE159" s="2"/>
      <c r="AF159" s="2"/>
      <c r="AG159" s="2"/>
    </row>
    <row r="160" spans="1:33" ht="1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2"/>
      <c r="AE160" s="2"/>
      <c r="AF160" s="2"/>
      <c r="AG160" s="2"/>
    </row>
    <row r="161" spans="1:33" ht="1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2"/>
      <c r="AE161" s="2"/>
      <c r="AF161" s="2"/>
      <c r="AG161" s="2"/>
    </row>
    <row r="162" spans="1:33" ht="1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2"/>
      <c r="AE162" s="2"/>
      <c r="AF162" s="2"/>
      <c r="AG162" s="2"/>
    </row>
    <row r="163" spans="1:33" ht="1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2"/>
      <c r="AE163" s="2"/>
      <c r="AF163" s="2"/>
      <c r="AG163" s="2"/>
    </row>
    <row r="164" spans="1:33"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2"/>
      <c r="AE164" s="2"/>
      <c r="AF164" s="2"/>
      <c r="AG164" s="2"/>
    </row>
    <row r="165" spans="1:33" ht="1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2"/>
      <c r="AE165" s="2"/>
      <c r="AF165" s="2"/>
      <c r="AG165" s="2"/>
    </row>
    <row r="166" spans="1:33" ht="1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2"/>
      <c r="AE166" s="2"/>
      <c r="AF166" s="2"/>
      <c r="AG166" s="2"/>
    </row>
    <row r="167" spans="1:33" ht="1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2"/>
      <c r="AE167" s="2"/>
      <c r="AF167" s="2"/>
      <c r="AG167" s="2"/>
    </row>
    <row r="168" spans="1:33" ht="1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2"/>
      <c r="AE168" s="2"/>
      <c r="AF168" s="2"/>
      <c r="AG168" s="2"/>
    </row>
    <row r="169" spans="1:33" ht="1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2"/>
      <c r="AE169" s="2"/>
      <c r="AF169" s="2"/>
      <c r="AG169" s="2"/>
    </row>
    <row r="170" spans="1:33" ht="1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2"/>
      <c r="AE170" s="2"/>
      <c r="AF170" s="2"/>
      <c r="AG170" s="2"/>
    </row>
    <row r="171" spans="1:33" ht="1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2"/>
      <c r="AE171" s="2"/>
      <c r="AF171" s="2"/>
      <c r="AG171" s="2"/>
    </row>
    <row r="172" spans="1:33" ht="1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2"/>
      <c r="AE172" s="2"/>
      <c r="AF172" s="2"/>
      <c r="AG172" s="2"/>
    </row>
    <row r="173" spans="1:33" ht="1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2"/>
      <c r="AE173" s="2"/>
      <c r="AF173" s="2"/>
      <c r="AG173" s="2"/>
    </row>
    <row r="174" spans="1:33" ht="1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2"/>
      <c r="AE174" s="2"/>
      <c r="AF174" s="2"/>
      <c r="AG174" s="2"/>
    </row>
    <row r="175" spans="1:33" ht="1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2"/>
      <c r="AE175" s="2"/>
      <c r="AF175" s="2"/>
      <c r="AG175" s="2"/>
    </row>
    <row r="176" spans="1:33" ht="1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2"/>
      <c r="AE176" s="2"/>
      <c r="AF176" s="2"/>
      <c r="AG176" s="2"/>
    </row>
    <row r="177" spans="1:33" ht="1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2"/>
      <c r="AE177" s="2"/>
      <c r="AF177" s="2"/>
      <c r="AG177" s="2"/>
    </row>
    <row r="178" spans="1:33"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2"/>
      <c r="AE178" s="2"/>
      <c r="AF178" s="2"/>
      <c r="AG178" s="2"/>
    </row>
    <row r="179" spans="1:33" ht="1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2"/>
      <c r="AE179" s="2"/>
      <c r="AF179" s="2"/>
      <c r="AG179" s="2"/>
    </row>
    <row r="180" spans="1:33" ht="1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2"/>
      <c r="AE180" s="2"/>
      <c r="AF180" s="2"/>
      <c r="AG180" s="2"/>
    </row>
    <row r="181" spans="1:33" ht="1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2"/>
      <c r="AE181" s="2"/>
      <c r="AF181" s="2"/>
      <c r="AG181" s="2"/>
    </row>
    <row r="182" spans="1:33" ht="1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2"/>
      <c r="AE182" s="2"/>
      <c r="AF182" s="2"/>
      <c r="AG182" s="2"/>
    </row>
    <row r="183" spans="1:33" ht="1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2"/>
      <c r="AE183" s="2"/>
      <c r="AF183" s="2"/>
      <c r="AG183" s="2"/>
    </row>
    <row r="184" spans="1:33" ht="1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2"/>
      <c r="AE184" s="2"/>
      <c r="AF184" s="2"/>
      <c r="AG184" s="2"/>
    </row>
    <row r="185" spans="1:33" ht="1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2"/>
      <c r="AE185" s="2"/>
      <c r="AF185" s="2"/>
      <c r="AG185" s="2"/>
    </row>
    <row r="186" spans="1:33" ht="1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2"/>
      <c r="AE186" s="2"/>
      <c r="AF186" s="2"/>
      <c r="AG186" s="2"/>
    </row>
    <row r="187" spans="1:33" ht="1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2"/>
      <c r="AE187" s="2"/>
      <c r="AF187" s="2"/>
      <c r="AG187" s="2"/>
    </row>
    <row r="188" spans="1:33" ht="1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2"/>
      <c r="AE188" s="2"/>
      <c r="AF188" s="2"/>
      <c r="AG188" s="2"/>
    </row>
    <row r="189" spans="1:33" ht="1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2"/>
      <c r="AE189" s="2"/>
      <c r="AF189" s="2"/>
      <c r="AG189" s="2"/>
    </row>
    <row r="190" spans="1:33" ht="1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2"/>
      <c r="AE190" s="2"/>
      <c r="AF190" s="2"/>
      <c r="AG190" s="2"/>
    </row>
    <row r="191" spans="1:33" ht="1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2"/>
      <c r="AE191" s="2"/>
      <c r="AF191" s="2"/>
      <c r="AG191" s="2"/>
    </row>
    <row r="192" spans="1:33" ht="1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2"/>
      <c r="AE192" s="2"/>
      <c r="AF192" s="2"/>
      <c r="AG192" s="2"/>
    </row>
    <row r="193" spans="1:33" ht="1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2"/>
      <c r="AE193" s="2"/>
      <c r="AF193" s="2"/>
      <c r="AG193" s="2"/>
    </row>
    <row r="194" spans="1:33" ht="1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2"/>
      <c r="AE194" s="2"/>
      <c r="AF194" s="2"/>
      <c r="AG194" s="2"/>
    </row>
    <row r="195" spans="1:33" ht="1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2"/>
      <c r="AE195" s="2"/>
      <c r="AF195" s="2"/>
      <c r="AG195" s="2"/>
    </row>
    <row r="196" spans="1:33" ht="1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2"/>
      <c r="AE196" s="2"/>
      <c r="AF196" s="2"/>
      <c r="AG196" s="2"/>
    </row>
    <row r="197" spans="1:33" ht="1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2"/>
      <c r="AE197" s="2"/>
      <c r="AF197" s="2"/>
      <c r="AG197" s="2"/>
    </row>
    <row r="198" spans="1:33" ht="1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2"/>
      <c r="AE198" s="2"/>
      <c r="AF198" s="2"/>
      <c r="AG198" s="2"/>
    </row>
    <row r="199" spans="1:33" ht="1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2"/>
      <c r="AE199" s="2"/>
      <c r="AF199" s="2"/>
      <c r="AG199" s="2"/>
    </row>
    <row r="200" spans="1:33" ht="1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2"/>
      <c r="AE200" s="2"/>
      <c r="AF200" s="2"/>
      <c r="AG200" s="2"/>
    </row>
    <row r="201" spans="1:33" ht="1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2"/>
      <c r="AE201" s="2"/>
      <c r="AF201" s="2"/>
      <c r="AG201" s="2"/>
    </row>
    <row r="202" spans="1:33" ht="1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2"/>
      <c r="AE202" s="2"/>
      <c r="AF202" s="2"/>
      <c r="AG202" s="2"/>
    </row>
    <row r="203" spans="1:33" ht="1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2"/>
      <c r="AE203" s="2"/>
      <c r="AF203" s="2"/>
      <c r="AG203" s="2"/>
    </row>
    <row r="204" spans="1:33" ht="1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2"/>
      <c r="AE204" s="2"/>
      <c r="AF204" s="2"/>
      <c r="AG204" s="2"/>
    </row>
    <row r="205" spans="1:33" ht="1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2"/>
      <c r="AE205" s="2"/>
      <c r="AF205" s="2"/>
      <c r="AG205" s="2"/>
    </row>
    <row r="206" spans="1:33" ht="1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2"/>
      <c r="AE206" s="2"/>
      <c r="AF206" s="2"/>
      <c r="AG206" s="2"/>
    </row>
    <row r="207" spans="1:33" ht="1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2"/>
      <c r="AE207" s="2"/>
      <c r="AF207" s="2"/>
      <c r="AG207" s="2"/>
    </row>
    <row r="208" spans="1:33" ht="1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2"/>
      <c r="AE208" s="2"/>
      <c r="AF208" s="2"/>
      <c r="AG208" s="2"/>
    </row>
    <row r="209" spans="1:33" ht="1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2"/>
      <c r="AE209" s="2"/>
      <c r="AF209" s="2"/>
      <c r="AG209" s="2"/>
    </row>
    <row r="210" spans="1:33" ht="1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2"/>
      <c r="AE210" s="2"/>
      <c r="AF210" s="2"/>
      <c r="AG210" s="2"/>
    </row>
    <row r="211" spans="1:33" ht="1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2"/>
      <c r="AE211" s="2"/>
      <c r="AF211" s="2"/>
      <c r="AG211" s="2"/>
    </row>
    <row r="212" spans="1:33" ht="1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2"/>
      <c r="AE212" s="2"/>
      <c r="AF212" s="2"/>
      <c r="AG212" s="2"/>
    </row>
    <row r="213" spans="1:33" ht="1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2"/>
      <c r="AE213" s="2"/>
      <c r="AF213" s="2"/>
      <c r="AG213" s="2"/>
    </row>
    <row r="214" spans="1:33" ht="1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2"/>
      <c r="AE214" s="2"/>
      <c r="AF214" s="2"/>
      <c r="AG214" s="2"/>
    </row>
    <row r="215" spans="1:33"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2"/>
      <c r="AE215" s="2"/>
      <c r="AF215" s="2"/>
      <c r="AG215" s="2"/>
    </row>
    <row r="216" spans="1:33" ht="1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2"/>
      <c r="AE216" s="2"/>
      <c r="AF216" s="2"/>
      <c r="AG216" s="2"/>
    </row>
    <row r="217" spans="1:33" ht="1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2"/>
      <c r="AE217" s="2"/>
      <c r="AF217" s="2"/>
      <c r="AG217" s="2"/>
    </row>
    <row r="218" spans="1:33" ht="1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2"/>
      <c r="AE218" s="2"/>
      <c r="AF218" s="2"/>
      <c r="AG218" s="2"/>
    </row>
    <row r="219" spans="1:33" ht="1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2"/>
      <c r="AE219" s="2"/>
      <c r="AF219" s="2"/>
      <c r="AG219" s="2"/>
    </row>
    <row r="220" spans="1:33" ht="1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2"/>
      <c r="AE220" s="2"/>
      <c r="AF220" s="2"/>
      <c r="AG220" s="2"/>
    </row>
    <row r="221" spans="1:33" ht="1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2"/>
      <c r="AE221" s="2"/>
      <c r="AF221" s="2"/>
      <c r="AG221" s="2"/>
    </row>
    <row r="222" spans="1:33" ht="1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2"/>
      <c r="AE222" s="2"/>
      <c r="AF222" s="2"/>
      <c r="AG222" s="2"/>
    </row>
    <row r="223" spans="1:33" ht="1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2"/>
      <c r="AE223" s="2"/>
      <c r="AF223" s="2"/>
      <c r="AG223" s="2"/>
    </row>
    <row r="224" spans="1:33" ht="1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2"/>
      <c r="AE224" s="2"/>
      <c r="AF224" s="2"/>
      <c r="AG224" s="2"/>
    </row>
    <row r="225" spans="1:33" ht="1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2"/>
      <c r="AE225" s="2"/>
      <c r="AF225" s="2"/>
      <c r="AG225" s="2"/>
    </row>
    <row r="226" spans="1:33" ht="1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2"/>
      <c r="AE226" s="2"/>
      <c r="AF226" s="2"/>
      <c r="AG226" s="2"/>
    </row>
    <row r="227" spans="1:33" ht="1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2"/>
      <c r="AE227" s="2"/>
      <c r="AF227" s="2"/>
      <c r="AG227" s="2"/>
    </row>
    <row r="228" spans="1:33" ht="1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2"/>
      <c r="AE228" s="2"/>
      <c r="AF228" s="2"/>
      <c r="AG228" s="2"/>
    </row>
    <row r="229" spans="1:33" ht="1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2"/>
      <c r="AE229" s="2"/>
      <c r="AF229" s="2"/>
      <c r="AG229" s="2"/>
    </row>
    <row r="230" spans="1:33" ht="1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2"/>
      <c r="AE230" s="2"/>
      <c r="AF230" s="2"/>
      <c r="AG230" s="2"/>
    </row>
    <row r="231" spans="1:33" ht="1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2"/>
      <c r="AE231" s="2"/>
      <c r="AF231" s="2"/>
      <c r="AG231" s="2"/>
    </row>
    <row r="232" spans="1:33" ht="1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2"/>
      <c r="AE232" s="2"/>
      <c r="AF232" s="2"/>
      <c r="AG232" s="2"/>
    </row>
    <row r="233" spans="1:33" ht="1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2"/>
      <c r="AE233" s="2"/>
      <c r="AF233" s="2"/>
      <c r="AG233" s="2"/>
    </row>
    <row r="234" spans="1:33" ht="1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2"/>
      <c r="AE234" s="2"/>
      <c r="AF234" s="2"/>
      <c r="AG234" s="2"/>
    </row>
    <row r="235" spans="1:33" ht="1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2"/>
      <c r="AE235" s="2"/>
      <c r="AF235" s="2"/>
      <c r="AG235" s="2"/>
    </row>
    <row r="236" spans="1:33" ht="1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2"/>
      <c r="AE236" s="2"/>
      <c r="AF236" s="2"/>
      <c r="AG236" s="2"/>
    </row>
    <row r="237" spans="1:33" ht="1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2"/>
      <c r="AE237" s="2"/>
      <c r="AF237" s="2"/>
      <c r="AG237" s="2"/>
    </row>
    <row r="238" spans="1:33" ht="1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2"/>
      <c r="AE238" s="2"/>
      <c r="AF238" s="2"/>
      <c r="AG238" s="2"/>
    </row>
    <row r="239" spans="1:33" ht="1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2"/>
      <c r="AE239" s="2"/>
      <c r="AF239" s="2"/>
      <c r="AG239" s="2"/>
    </row>
    <row r="240" spans="1:33" ht="1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2"/>
      <c r="AE240" s="2"/>
      <c r="AF240" s="2"/>
      <c r="AG240" s="2"/>
    </row>
    <row r="241" spans="1:33" ht="1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2"/>
      <c r="AE241" s="2"/>
      <c r="AF241" s="2"/>
      <c r="AG241" s="2"/>
    </row>
    <row r="242" spans="1:33" ht="1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2"/>
      <c r="AE242" s="2"/>
      <c r="AF242" s="2"/>
      <c r="AG242" s="2"/>
    </row>
    <row r="243" spans="1:33" ht="1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2"/>
      <c r="AE243" s="2"/>
      <c r="AF243" s="2"/>
      <c r="AG243" s="2"/>
    </row>
    <row r="244" spans="1:33" ht="1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2"/>
      <c r="AE244" s="2"/>
      <c r="AF244" s="2"/>
      <c r="AG244" s="2"/>
    </row>
    <row r="245" spans="1:33" ht="1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2"/>
      <c r="AE245" s="2"/>
      <c r="AF245" s="2"/>
      <c r="AG245" s="2"/>
    </row>
    <row r="246" spans="1:33" ht="1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2"/>
      <c r="AE246" s="2"/>
      <c r="AF246" s="2"/>
      <c r="AG246" s="2"/>
    </row>
    <row r="247" spans="1:33" ht="1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2"/>
      <c r="AE247" s="2"/>
      <c r="AF247" s="2"/>
      <c r="AG247" s="2"/>
    </row>
    <row r="248" spans="1:33" ht="1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2"/>
      <c r="AE248" s="2"/>
      <c r="AF248" s="2"/>
      <c r="AG248" s="2"/>
    </row>
    <row r="249" spans="1:33" ht="1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2"/>
      <c r="AE249" s="2"/>
      <c r="AF249" s="2"/>
      <c r="AG249" s="2"/>
    </row>
    <row r="250" spans="1:33" ht="1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2"/>
      <c r="AE250" s="2"/>
      <c r="AF250" s="2"/>
      <c r="AG250" s="2"/>
    </row>
    <row r="251" spans="1:33" ht="1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2"/>
      <c r="AE251" s="2"/>
      <c r="AF251" s="2"/>
      <c r="AG251" s="2"/>
    </row>
    <row r="252" spans="1:33" ht="1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2"/>
      <c r="AE252" s="2"/>
      <c r="AF252" s="2"/>
      <c r="AG252" s="2"/>
    </row>
    <row r="253" spans="1:33" ht="1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2"/>
      <c r="AE253" s="2"/>
      <c r="AF253" s="2"/>
      <c r="AG253" s="2"/>
    </row>
    <row r="254" spans="1:33" ht="1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2"/>
      <c r="AE254" s="2"/>
      <c r="AF254" s="2"/>
      <c r="AG254" s="2"/>
    </row>
    <row r="255" spans="1:33" ht="1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2"/>
      <c r="AE255" s="2"/>
      <c r="AF255" s="2"/>
      <c r="AG255" s="2"/>
    </row>
    <row r="256" spans="1:33" ht="1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2"/>
      <c r="AE256" s="2"/>
      <c r="AF256" s="2"/>
      <c r="AG256" s="2"/>
    </row>
    <row r="257" spans="1:33" ht="1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2"/>
      <c r="AE257" s="2"/>
      <c r="AF257" s="2"/>
      <c r="AG257" s="2"/>
    </row>
    <row r="258" spans="1:33" ht="1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2"/>
      <c r="AE258" s="2"/>
      <c r="AF258" s="2"/>
      <c r="AG258" s="2"/>
    </row>
    <row r="259" spans="1:33" ht="1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2"/>
      <c r="AE259" s="2"/>
      <c r="AF259" s="2"/>
      <c r="AG259" s="2"/>
    </row>
    <row r="260" spans="1:33" ht="1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2"/>
      <c r="AE260" s="2"/>
      <c r="AF260" s="2"/>
      <c r="AG260" s="2"/>
    </row>
    <row r="261" spans="1:33" ht="1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2"/>
      <c r="AE261" s="2"/>
      <c r="AF261" s="2"/>
      <c r="AG261" s="2"/>
    </row>
    <row r="262" spans="1:33" ht="1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2"/>
      <c r="AE262" s="2"/>
      <c r="AF262" s="2"/>
      <c r="AG262" s="2"/>
    </row>
    <row r="263" spans="1:33" ht="1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2"/>
      <c r="AE263" s="2"/>
      <c r="AF263" s="2"/>
      <c r="AG263" s="2"/>
    </row>
    <row r="264" spans="1:33" ht="1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2"/>
      <c r="AE264" s="2"/>
      <c r="AF264" s="2"/>
      <c r="AG264" s="2"/>
    </row>
    <row r="265" spans="1:33"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2"/>
      <c r="AE265" s="2"/>
      <c r="AF265" s="2"/>
      <c r="AG265" s="2"/>
    </row>
    <row r="266" spans="1:33" ht="1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2"/>
      <c r="AE266" s="2"/>
      <c r="AF266" s="2"/>
      <c r="AG266" s="2"/>
    </row>
    <row r="267" spans="1:33" ht="1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2"/>
      <c r="AE267" s="2"/>
      <c r="AF267" s="2"/>
      <c r="AG267" s="2"/>
    </row>
    <row r="268" spans="1:33" ht="1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2"/>
      <c r="AE268" s="2"/>
      <c r="AF268" s="2"/>
      <c r="AG268" s="2"/>
    </row>
    <row r="269" spans="1:33" ht="1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2"/>
      <c r="AE269" s="2"/>
      <c r="AF269" s="2"/>
      <c r="AG269" s="2"/>
    </row>
    <row r="270" spans="1:33" ht="1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2"/>
      <c r="AE270" s="2"/>
      <c r="AF270" s="2"/>
      <c r="AG270" s="2"/>
    </row>
    <row r="271" spans="1:33" ht="1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2"/>
      <c r="AE271" s="2"/>
      <c r="AF271" s="2"/>
      <c r="AG271" s="2"/>
    </row>
    <row r="272" spans="1:33" ht="1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2"/>
      <c r="AE272" s="2"/>
      <c r="AF272" s="2"/>
      <c r="AG272" s="2"/>
    </row>
    <row r="273" spans="1:33" ht="1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2"/>
      <c r="AE273" s="2"/>
      <c r="AF273" s="2"/>
      <c r="AG273" s="2"/>
    </row>
    <row r="274" spans="1:33" ht="1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2"/>
      <c r="AE274" s="2"/>
      <c r="AF274" s="2"/>
      <c r="AG274" s="2"/>
    </row>
    <row r="275" spans="1:33" ht="1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2"/>
      <c r="AE275" s="2"/>
      <c r="AF275" s="2"/>
      <c r="AG275" s="2"/>
    </row>
    <row r="276" spans="1:33" ht="1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2"/>
      <c r="AE276" s="2"/>
      <c r="AF276" s="2"/>
      <c r="AG276" s="2"/>
    </row>
    <row r="277" spans="1:33" ht="1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2"/>
      <c r="AE277" s="2"/>
      <c r="AF277" s="2"/>
      <c r="AG277" s="2"/>
    </row>
    <row r="278" spans="1:33" ht="1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2"/>
      <c r="AE278" s="2"/>
      <c r="AF278" s="2"/>
      <c r="AG278" s="2"/>
    </row>
    <row r="279" spans="1:33" ht="1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2"/>
      <c r="AE279" s="2"/>
      <c r="AF279" s="2"/>
      <c r="AG279" s="2"/>
    </row>
    <row r="280" spans="1:33" ht="1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2"/>
      <c r="AE280" s="2"/>
      <c r="AF280" s="2"/>
      <c r="AG280" s="2"/>
    </row>
    <row r="281" spans="1:33" ht="1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2"/>
      <c r="AE281" s="2"/>
      <c r="AF281" s="2"/>
      <c r="AG281" s="2"/>
    </row>
    <row r="282" spans="1:33" ht="1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2"/>
      <c r="AE282" s="2"/>
      <c r="AF282" s="2"/>
      <c r="AG282" s="2"/>
    </row>
    <row r="283" spans="1:33" ht="1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2"/>
      <c r="AE283" s="2"/>
      <c r="AF283" s="2"/>
      <c r="AG283" s="2"/>
    </row>
    <row r="284" spans="1:33" ht="1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2"/>
      <c r="AE284" s="2"/>
      <c r="AF284" s="2"/>
      <c r="AG284" s="2"/>
    </row>
    <row r="285" spans="1:33" ht="1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2"/>
      <c r="AE285" s="2"/>
      <c r="AF285" s="2"/>
      <c r="AG285" s="2"/>
    </row>
    <row r="286" spans="1:33" ht="1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2"/>
      <c r="AE286" s="2"/>
      <c r="AF286" s="2"/>
      <c r="AG286" s="2"/>
    </row>
    <row r="287" spans="1:33" ht="1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2"/>
      <c r="AE287" s="2"/>
      <c r="AF287" s="2"/>
      <c r="AG287" s="2"/>
    </row>
    <row r="288" spans="1:33" ht="1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2"/>
      <c r="AE288" s="2"/>
      <c r="AF288" s="2"/>
      <c r="AG288" s="2"/>
    </row>
    <row r="289" spans="1:33" ht="1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2"/>
      <c r="AE289" s="2"/>
      <c r="AF289" s="2"/>
      <c r="AG289" s="2"/>
    </row>
    <row r="290" spans="1:33" ht="1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2"/>
      <c r="AE290" s="2"/>
      <c r="AF290" s="2"/>
      <c r="AG290" s="2"/>
    </row>
    <row r="291" spans="1:33" ht="1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2"/>
      <c r="AE291" s="2"/>
      <c r="AF291" s="2"/>
      <c r="AG291" s="2"/>
    </row>
    <row r="292" spans="1:33" ht="1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2"/>
      <c r="AE292" s="2"/>
      <c r="AF292" s="2"/>
      <c r="AG292" s="2"/>
    </row>
    <row r="293" spans="1:33" ht="1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2"/>
      <c r="AE293" s="2"/>
      <c r="AF293" s="2"/>
      <c r="AG293" s="2"/>
    </row>
    <row r="294" spans="1:33" ht="1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2"/>
      <c r="AE294" s="2"/>
      <c r="AF294" s="2"/>
      <c r="AG294" s="2"/>
    </row>
    <row r="295" spans="1:33" ht="1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2"/>
      <c r="AE295" s="2"/>
      <c r="AF295" s="2"/>
      <c r="AG295" s="2"/>
    </row>
    <row r="296" spans="1:33" ht="1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2"/>
      <c r="AE296" s="2"/>
      <c r="AF296" s="2"/>
      <c r="AG296" s="2"/>
    </row>
    <row r="297" spans="1:33" ht="1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2"/>
      <c r="AE297" s="2"/>
      <c r="AF297" s="2"/>
      <c r="AG297" s="2"/>
    </row>
    <row r="298" spans="1:33" ht="1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2"/>
      <c r="AE298" s="2"/>
      <c r="AF298" s="2"/>
      <c r="AG298" s="2"/>
    </row>
    <row r="299" spans="1:33" ht="1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2"/>
      <c r="AE299" s="2"/>
      <c r="AF299" s="2"/>
      <c r="AG299" s="2"/>
    </row>
    <row r="300" spans="1:33" ht="1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2"/>
      <c r="AE300" s="2"/>
      <c r="AF300" s="2"/>
      <c r="AG300" s="2"/>
    </row>
    <row r="301" spans="1:33" ht="1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2"/>
      <c r="AE301" s="2"/>
      <c r="AF301" s="2"/>
      <c r="AG301" s="2"/>
    </row>
    <row r="302" spans="1:33" ht="1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2"/>
      <c r="AE302" s="2"/>
      <c r="AF302" s="2"/>
      <c r="AG302" s="2"/>
    </row>
    <row r="303" spans="1:33" ht="1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2"/>
      <c r="AE303" s="2"/>
      <c r="AF303" s="2"/>
      <c r="AG303" s="2"/>
    </row>
    <row r="304" spans="1:33" ht="1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2"/>
      <c r="AE304" s="2"/>
      <c r="AF304" s="2"/>
      <c r="AG304" s="2"/>
    </row>
    <row r="305" spans="1:33" ht="1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2"/>
      <c r="AE305" s="2"/>
      <c r="AF305" s="2"/>
      <c r="AG305" s="2"/>
    </row>
    <row r="306" spans="1:33" ht="1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2"/>
      <c r="AE306" s="2"/>
      <c r="AF306" s="2"/>
      <c r="AG306" s="2"/>
    </row>
    <row r="307" spans="1:33" ht="1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2"/>
      <c r="AE307" s="2"/>
      <c r="AF307" s="2"/>
      <c r="AG307" s="2"/>
    </row>
    <row r="308" spans="1:33" ht="1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2"/>
      <c r="AE308" s="2"/>
      <c r="AF308" s="2"/>
      <c r="AG308" s="2"/>
    </row>
    <row r="309" spans="1:33" ht="1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2"/>
      <c r="AE309" s="2"/>
      <c r="AF309" s="2"/>
      <c r="AG309" s="2"/>
    </row>
    <row r="310" spans="1:33" ht="1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2"/>
      <c r="AE310" s="2"/>
      <c r="AF310" s="2"/>
      <c r="AG310" s="2"/>
    </row>
    <row r="311" spans="1:33" ht="1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2"/>
      <c r="AE311" s="2"/>
      <c r="AF311" s="2"/>
      <c r="AG311" s="2"/>
    </row>
    <row r="312" spans="1:33" ht="1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2"/>
      <c r="AE312" s="2"/>
      <c r="AF312" s="2"/>
      <c r="AG312" s="2"/>
    </row>
    <row r="313" spans="1:33" ht="1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2"/>
      <c r="AE313" s="2"/>
      <c r="AF313" s="2"/>
      <c r="AG313" s="2"/>
    </row>
    <row r="314" spans="1:33" ht="1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2"/>
      <c r="AE314" s="2"/>
      <c r="AF314" s="2"/>
      <c r="AG314" s="2"/>
    </row>
    <row r="315" spans="1:33" ht="1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2"/>
      <c r="AE315" s="2"/>
      <c r="AF315" s="2"/>
      <c r="AG315" s="2"/>
    </row>
    <row r="316" spans="1:33" ht="1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2"/>
      <c r="AE316" s="2"/>
      <c r="AF316" s="2"/>
      <c r="AG316" s="2"/>
    </row>
    <row r="317" spans="1:33" ht="1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2"/>
      <c r="AE317" s="2"/>
      <c r="AF317" s="2"/>
      <c r="AG317" s="2"/>
    </row>
    <row r="318" spans="1:33" ht="1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2"/>
      <c r="AE318" s="2"/>
      <c r="AF318" s="2"/>
      <c r="AG318" s="2"/>
    </row>
    <row r="319" spans="1:33" ht="1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2"/>
      <c r="AE319" s="2"/>
      <c r="AF319" s="2"/>
      <c r="AG319" s="2"/>
    </row>
    <row r="320" spans="1:33" ht="1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2"/>
      <c r="AE320" s="2"/>
      <c r="AF320" s="2"/>
      <c r="AG320" s="2"/>
    </row>
    <row r="321" spans="1:33" ht="1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2"/>
      <c r="AE321" s="2"/>
      <c r="AF321" s="2"/>
      <c r="AG321" s="2"/>
    </row>
    <row r="322" spans="1:33" ht="1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2"/>
      <c r="AE322" s="2"/>
      <c r="AF322" s="2"/>
      <c r="AG322" s="2"/>
    </row>
    <row r="323" spans="1:33" ht="1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2"/>
      <c r="AE323" s="2"/>
      <c r="AF323" s="2"/>
      <c r="AG323" s="2"/>
    </row>
    <row r="324" spans="1:33" ht="1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2"/>
      <c r="AE324" s="2"/>
      <c r="AF324" s="2"/>
      <c r="AG324" s="2"/>
    </row>
    <row r="325" spans="1:33" ht="1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2"/>
      <c r="AE325" s="2"/>
      <c r="AF325" s="2"/>
      <c r="AG325" s="2"/>
    </row>
    <row r="326" spans="1:33" ht="1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2"/>
      <c r="AE326" s="2"/>
      <c r="AF326" s="2"/>
      <c r="AG326" s="2"/>
    </row>
    <row r="327" spans="1:33" ht="1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2"/>
      <c r="AE327" s="2"/>
      <c r="AF327" s="2"/>
      <c r="AG327" s="2"/>
    </row>
    <row r="328" spans="1:33" ht="1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2"/>
      <c r="AE328" s="2"/>
      <c r="AF328" s="2"/>
      <c r="AG328" s="2"/>
    </row>
    <row r="329" spans="1:33" ht="1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2"/>
      <c r="AE329" s="2"/>
      <c r="AF329" s="2"/>
      <c r="AG329" s="2"/>
    </row>
    <row r="330" spans="1:33" ht="1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2"/>
      <c r="AE330" s="2"/>
      <c r="AF330" s="2"/>
      <c r="AG330" s="2"/>
    </row>
    <row r="331" spans="1:33" ht="1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2"/>
      <c r="AE331" s="2"/>
      <c r="AF331" s="2"/>
      <c r="AG331" s="2"/>
    </row>
    <row r="332" spans="1:33" ht="1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2"/>
      <c r="AE332" s="2"/>
      <c r="AF332" s="2"/>
      <c r="AG332" s="2"/>
    </row>
    <row r="333" spans="1:33" ht="1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2"/>
      <c r="AE333" s="2"/>
      <c r="AF333" s="2"/>
      <c r="AG333" s="2"/>
    </row>
    <row r="334" spans="1:33" ht="1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2"/>
      <c r="AE334" s="2"/>
      <c r="AF334" s="2"/>
      <c r="AG334" s="2"/>
    </row>
    <row r="335" spans="1:33" ht="1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2"/>
      <c r="AE335" s="2"/>
      <c r="AF335" s="2"/>
      <c r="AG335" s="2"/>
    </row>
    <row r="336" spans="1:33" ht="1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2"/>
      <c r="AE336" s="2"/>
      <c r="AF336" s="2"/>
      <c r="AG336" s="2"/>
    </row>
    <row r="337" spans="1:33" ht="1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2"/>
      <c r="AE337" s="2"/>
      <c r="AF337" s="2"/>
      <c r="AG337" s="2"/>
    </row>
    <row r="338" spans="1:33" ht="1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2"/>
      <c r="AE338" s="2"/>
      <c r="AF338" s="2"/>
      <c r="AG338" s="2"/>
    </row>
    <row r="339" spans="1:33" ht="1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2"/>
      <c r="AE339" s="2"/>
      <c r="AF339" s="2"/>
      <c r="AG339" s="2"/>
    </row>
    <row r="340" spans="1:33" ht="1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2"/>
      <c r="AE340" s="2"/>
      <c r="AF340" s="2"/>
      <c r="AG340" s="2"/>
    </row>
    <row r="341" spans="1:33" ht="1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2"/>
      <c r="AE341" s="2"/>
      <c r="AF341" s="2"/>
      <c r="AG341" s="2"/>
    </row>
    <row r="342" spans="1:33" ht="1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2"/>
      <c r="AE342" s="2"/>
      <c r="AF342" s="2"/>
      <c r="AG342" s="2"/>
    </row>
    <row r="343" spans="1:33" ht="1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2"/>
      <c r="AE343" s="2"/>
      <c r="AF343" s="2"/>
      <c r="AG343" s="2"/>
    </row>
    <row r="344" spans="1:33" ht="1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2"/>
      <c r="AE344" s="2"/>
      <c r="AF344" s="2"/>
      <c r="AG344" s="2"/>
    </row>
    <row r="345" spans="1:33" ht="1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2"/>
      <c r="AE345" s="2"/>
      <c r="AF345" s="2"/>
      <c r="AG345" s="2"/>
    </row>
    <row r="346" spans="1:33" ht="1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2"/>
      <c r="AE346" s="2"/>
      <c r="AF346" s="2"/>
      <c r="AG346" s="2"/>
    </row>
    <row r="347" spans="1:33" ht="1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2"/>
      <c r="AE347" s="2"/>
      <c r="AF347" s="2"/>
      <c r="AG347" s="2"/>
    </row>
    <row r="348" spans="1:33" ht="1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2"/>
      <c r="AE348" s="2"/>
      <c r="AF348" s="2"/>
      <c r="AG348" s="2"/>
    </row>
    <row r="349" spans="1:33" ht="1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2"/>
      <c r="AE349" s="2"/>
      <c r="AF349" s="2"/>
      <c r="AG349" s="2"/>
    </row>
    <row r="350" spans="1:33" ht="1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2"/>
      <c r="AE350" s="2"/>
      <c r="AF350" s="2"/>
      <c r="AG350" s="2"/>
    </row>
    <row r="351" spans="1:33" ht="1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2"/>
      <c r="AE351" s="2"/>
      <c r="AF351" s="2"/>
      <c r="AG351" s="2"/>
    </row>
    <row r="352" spans="1:33" ht="1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2"/>
      <c r="AE352" s="2"/>
      <c r="AF352" s="2"/>
      <c r="AG352" s="2"/>
    </row>
    <row r="353" spans="1:33" ht="1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2"/>
      <c r="AE353" s="2"/>
      <c r="AF353" s="2"/>
      <c r="AG353" s="2"/>
    </row>
    <row r="354" spans="1:33" ht="1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2"/>
      <c r="AE354" s="2"/>
      <c r="AF354" s="2"/>
      <c r="AG354" s="2"/>
    </row>
    <row r="355" spans="1:33" ht="1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2"/>
      <c r="AE355" s="2"/>
      <c r="AF355" s="2"/>
      <c r="AG355" s="2"/>
    </row>
    <row r="356" spans="1:33" ht="1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2"/>
      <c r="AE356" s="2"/>
      <c r="AF356" s="2"/>
      <c r="AG356" s="2"/>
    </row>
    <row r="357" spans="1:33" ht="1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2"/>
      <c r="AE357" s="2"/>
      <c r="AF357" s="2"/>
      <c r="AG357" s="2"/>
    </row>
    <row r="358" spans="1:33" ht="1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2"/>
      <c r="AE358" s="2"/>
      <c r="AF358" s="2"/>
      <c r="AG358" s="2"/>
    </row>
    <row r="359" spans="1:33" ht="1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2"/>
      <c r="AE359" s="2"/>
      <c r="AF359" s="2"/>
      <c r="AG359" s="2"/>
    </row>
    <row r="360" spans="1:33" ht="1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2"/>
      <c r="AE360" s="2"/>
      <c r="AF360" s="2"/>
      <c r="AG360" s="2"/>
    </row>
    <row r="361" spans="1:33" ht="1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2"/>
      <c r="AE361" s="2"/>
      <c r="AF361" s="2"/>
      <c r="AG361" s="2"/>
    </row>
    <row r="362" spans="1:33" ht="1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2"/>
      <c r="AE362" s="2"/>
      <c r="AF362" s="2"/>
      <c r="AG362" s="2"/>
    </row>
    <row r="363" spans="1:33" ht="1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2"/>
      <c r="AE363" s="2"/>
      <c r="AF363" s="2"/>
      <c r="AG363" s="2"/>
    </row>
    <row r="364" spans="1:33" ht="1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2"/>
      <c r="AE364" s="2"/>
      <c r="AF364" s="2"/>
      <c r="AG364" s="2"/>
    </row>
    <row r="365" spans="1:33" ht="1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2"/>
      <c r="AE365" s="2"/>
      <c r="AF365" s="2"/>
      <c r="AG365" s="2"/>
    </row>
    <row r="366" spans="1:33" ht="1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2"/>
      <c r="AE366" s="2"/>
      <c r="AF366" s="2"/>
      <c r="AG366" s="2"/>
    </row>
    <row r="367" spans="1:33" ht="1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2"/>
      <c r="AE367" s="2"/>
      <c r="AF367" s="2"/>
      <c r="AG367" s="2"/>
    </row>
    <row r="368" spans="1:33" ht="1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2"/>
      <c r="AE368" s="2"/>
      <c r="AF368" s="2"/>
      <c r="AG368" s="2"/>
    </row>
    <row r="369" spans="1:33" ht="1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2"/>
      <c r="AE369" s="2"/>
      <c r="AF369" s="2"/>
      <c r="AG369" s="2"/>
    </row>
    <row r="370" spans="1:33" ht="1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2"/>
      <c r="AE370" s="2"/>
      <c r="AF370" s="2"/>
      <c r="AG370" s="2"/>
    </row>
    <row r="371" spans="1:33" ht="1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2"/>
      <c r="AE371" s="2"/>
      <c r="AF371" s="2"/>
      <c r="AG371" s="2"/>
    </row>
    <row r="372" spans="1:33" ht="1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2"/>
      <c r="AE372" s="2"/>
      <c r="AF372" s="2"/>
      <c r="AG372" s="2"/>
    </row>
    <row r="373" spans="1:33" ht="1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2"/>
      <c r="AE373" s="2"/>
      <c r="AF373" s="2"/>
      <c r="AG373" s="2"/>
    </row>
    <row r="374" spans="1:33" ht="1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2"/>
      <c r="AE374" s="2"/>
      <c r="AF374" s="2"/>
      <c r="AG374" s="2"/>
    </row>
    <row r="375" spans="1:33" ht="1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2"/>
      <c r="AE375" s="2"/>
      <c r="AF375" s="2"/>
      <c r="AG375" s="2"/>
    </row>
    <row r="376" spans="1:33" ht="1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2"/>
      <c r="AE376" s="2"/>
      <c r="AF376" s="2"/>
      <c r="AG376" s="2"/>
    </row>
    <row r="377" spans="1:33" ht="1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2"/>
      <c r="AE377" s="2"/>
      <c r="AF377" s="2"/>
      <c r="AG377" s="2"/>
    </row>
    <row r="378" spans="1:33" ht="1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2"/>
      <c r="AE378" s="2"/>
      <c r="AF378" s="2"/>
      <c r="AG378" s="2"/>
    </row>
    <row r="379" spans="1:33" ht="1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2"/>
      <c r="AE379" s="2"/>
      <c r="AF379" s="2"/>
      <c r="AG379" s="2"/>
    </row>
    <row r="380" spans="1:33" ht="1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2"/>
      <c r="AE380" s="2"/>
      <c r="AF380" s="2"/>
      <c r="AG380" s="2"/>
    </row>
    <row r="381" spans="1:33" ht="1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2"/>
      <c r="AE381" s="2"/>
      <c r="AF381" s="2"/>
      <c r="AG381" s="2"/>
    </row>
    <row r="382" spans="1:33" ht="1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2"/>
      <c r="AE382" s="2"/>
      <c r="AF382" s="2"/>
      <c r="AG382" s="2"/>
    </row>
    <row r="383" spans="1:33" ht="1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2"/>
      <c r="AE383" s="2"/>
      <c r="AF383" s="2"/>
      <c r="AG383" s="2"/>
    </row>
    <row r="384" spans="1:33" ht="1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2"/>
      <c r="AE384" s="2"/>
      <c r="AF384" s="2"/>
      <c r="AG384" s="2"/>
    </row>
    <row r="385" spans="1:33" ht="1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2"/>
      <c r="AE385" s="2"/>
      <c r="AF385" s="2"/>
      <c r="AG385" s="2"/>
    </row>
    <row r="386" spans="1:33" ht="1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2"/>
      <c r="AE386" s="2"/>
      <c r="AF386" s="2"/>
      <c r="AG386" s="2"/>
    </row>
    <row r="387" spans="1:33" ht="1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2"/>
      <c r="AE387" s="2"/>
      <c r="AF387" s="2"/>
      <c r="AG387" s="2"/>
    </row>
    <row r="388" spans="1:33" ht="1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2"/>
      <c r="AE388" s="2"/>
      <c r="AF388" s="2"/>
      <c r="AG388" s="2"/>
    </row>
    <row r="389" spans="1:33" ht="1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2"/>
      <c r="AE389" s="2"/>
      <c r="AF389" s="2"/>
      <c r="AG389" s="2"/>
    </row>
    <row r="390" spans="1:33" ht="1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2"/>
      <c r="AE390" s="2"/>
      <c r="AF390" s="2"/>
      <c r="AG390" s="2"/>
    </row>
    <row r="391" spans="1:33" ht="1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2"/>
      <c r="AE391" s="2"/>
      <c r="AF391" s="2"/>
      <c r="AG391" s="2"/>
    </row>
    <row r="392" spans="1:33" ht="1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2"/>
      <c r="AE392" s="2"/>
      <c r="AF392" s="2"/>
      <c r="AG392" s="2"/>
    </row>
    <row r="393" spans="1:33" ht="1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2"/>
      <c r="AE393" s="2"/>
      <c r="AF393" s="2"/>
      <c r="AG393" s="2"/>
    </row>
    <row r="394" spans="1:33" ht="1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2"/>
      <c r="AE394" s="2"/>
      <c r="AF394" s="2"/>
      <c r="AG394" s="2"/>
    </row>
    <row r="395" spans="1:33" ht="1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2"/>
      <c r="AE395" s="2"/>
      <c r="AF395" s="2"/>
      <c r="AG395" s="2"/>
    </row>
    <row r="396" spans="1:33" ht="1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2"/>
      <c r="AE396" s="2"/>
      <c r="AF396" s="2"/>
      <c r="AG396" s="2"/>
    </row>
    <row r="397" spans="1:33" ht="1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2"/>
      <c r="AE397" s="2"/>
      <c r="AF397" s="2"/>
      <c r="AG397" s="2"/>
    </row>
    <row r="398" spans="1:33" ht="1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2"/>
      <c r="AE398" s="2"/>
      <c r="AF398" s="2"/>
      <c r="AG398" s="2"/>
    </row>
    <row r="399" spans="1:33" ht="1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2"/>
      <c r="AE399" s="2"/>
      <c r="AF399" s="2"/>
      <c r="AG399" s="2"/>
    </row>
    <row r="400" spans="1:33" ht="1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2"/>
      <c r="AE400" s="2"/>
      <c r="AF400" s="2"/>
      <c r="AG400" s="2"/>
    </row>
    <row r="401" spans="1:33" ht="1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2"/>
      <c r="AE401" s="2"/>
      <c r="AF401" s="2"/>
      <c r="AG401" s="2"/>
    </row>
    <row r="402" spans="1:33" ht="1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2"/>
      <c r="AE402" s="2"/>
      <c r="AF402" s="2"/>
      <c r="AG402" s="2"/>
    </row>
    <row r="403" spans="1:33" ht="1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2"/>
      <c r="AE403" s="2"/>
      <c r="AF403" s="2"/>
      <c r="AG403" s="2"/>
    </row>
    <row r="404" spans="1:33" ht="1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2"/>
      <c r="AE404" s="2"/>
      <c r="AF404" s="2"/>
      <c r="AG404" s="2"/>
    </row>
    <row r="405" spans="1:33" ht="1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2"/>
      <c r="AE405" s="2"/>
      <c r="AF405" s="2"/>
      <c r="AG405" s="2"/>
    </row>
    <row r="406" spans="1:33" ht="1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2"/>
      <c r="AE406" s="2"/>
      <c r="AF406" s="2"/>
      <c r="AG406" s="2"/>
    </row>
    <row r="407" spans="1:33" ht="1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2"/>
      <c r="AE407" s="2"/>
      <c r="AF407" s="2"/>
      <c r="AG407" s="2"/>
    </row>
    <row r="408" spans="1:33" ht="1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2"/>
      <c r="AE408" s="2"/>
      <c r="AF408" s="2"/>
      <c r="AG408" s="2"/>
    </row>
    <row r="409" spans="1:33" ht="1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2"/>
      <c r="AE409" s="2"/>
      <c r="AF409" s="2"/>
      <c r="AG409" s="2"/>
    </row>
    <row r="410" spans="1:33" ht="1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2"/>
      <c r="AE410" s="2"/>
      <c r="AF410" s="2"/>
      <c r="AG410" s="2"/>
    </row>
    <row r="411" spans="1:33" ht="1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2"/>
      <c r="AE411" s="2"/>
      <c r="AF411" s="2"/>
      <c r="AG411" s="2"/>
    </row>
    <row r="412" spans="1:33" ht="1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2"/>
      <c r="AE412" s="2"/>
      <c r="AF412" s="2"/>
      <c r="AG412" s="2"/>
    </row>
    <row r="413" spans="1:33" ht="1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2"/>
      <c r="AE413" s="2"/>
      <c r="AF413" s="2"/>
      <c r="AG413" s="2"/>
    </row>
    <row r="414" spans="1:33" ht="1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2"/>
      <c r="AE414" s="2"/>
      <c r="AF414" s="2"/>
      <c r="AG414" s="2"/>
    </row>
    <row r="415" spans="1:33" ht="1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2"/>
      <c r="AE415" s="2"/>
      <c r="AF415" s="2"/>
      <c r="AG415" s="2"/>
    </row>
    <row r="416" spans="1:33" ht="1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2"/>
      <c r="AE416" s="2"/>
      <c r="AF416" s="2"/>
      <c r="AG416" s="2"/>
    </row>
    <row r="417" spans="1:33" ht="1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2"/>
      <c r="AE417" s="2"/>
      <c r="AF417" s="2"/>
      <c r="AG417" s="2"/>
    </row>
    <row r="418" spans="1:33" ht="1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2"/>
      <c r="AE418" s="2"/>
      <c r="AF418" s="2"/>
      <c r="AG418" s="2"/>
    </row>
    <row r="419" spans="1:33" ht="1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2"/>
      <c r="AE419" s="2"/>
      <c r="AF419" s="2"/>
      <c r="AG419" s="2"/>
    </row>
    <row r="420" spans="1:33" ht="1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2"/>
      <c r="AE420" s="2"/>
      <c r="AF420" s="2"/>
      <c r="AG420" s="2"/>
    </row>
    <row r="421" spans="1:33" ht="1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2"/>
      <c r="AE421" s="2"/>
      <c r="AF421" s="2"/>
      <c r="AG421" s="2"/>
    </row>
    <row r="422" spans="1:33" ht="1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2"/>
      <c r="AE422" s="2"/>
      <c r="AF422" s="2"/>
      <c r="AG422" s="2"/>
    </row>
    <row r="423" spans="1:33" ht="1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2"/>
      <c r="AE423" s="2"/>
      <c r="AF423" s="2"/>
      <c r="AG423" s="2"/>
    </row>
    <row r="424" spans="1:33" ht="1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2"/>
      <c r="AE424" s="2"/>
      <c r="AF424" s="2"/>
      <c r="AG424" s="2"/>
    </row>
    <row r="425" spans="1:33" ht="1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2"/>
      <c r="AE425" s="2"/>
      <c r="AF425" s="2"/>
      <c r="AG425" s="2"/>
    </row>
    <row r="426" spans="1:33" ht="1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2"/>
      <c r="AE426" s="2"/>
      <c r="AF426" s="2"/>
      <c r="AG426" s="2"/>
    </row>
    <row r="427" spans="1:33" ht="1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2"/>
      <c r="AE427" s="2"/>
      <c r="AF427" s="2"/>
      <c r="AG427" s="2"/>
    </row>
    <row r="428" spans="1:33" ht="1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2"/>
      <c r="AE428" s="2"/>
      <c r="AF428" s="2"/>
      <c r="AG428" s="2"/>
    </row>
    <row r="429" spans="1:33" ht="1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2"/>
      <c r="AE429" s="2"/>
      <c r="AF429" s="2"/>
      <c r="AG429" s="2"/>
    </row>
    <row r="430" spans="1:33" ht="1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2"/>
      <c r="AE430" s="2"/>
      <c r="AF430" s="2"/>
      <c r="AG430" s="2"/>
    </row>
    <row r="431" spans="1:33" ht="1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2"/>
      <c r="AE431" s="2"/>
      <c r="AF431" s="2"/>
      <c r="AG431" s="2"/>
    </row>
    <row r="432" spans="1:33" ht="1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2"/>
      <c r="AE432" s="2"/>
      <c r="AF432" s="2"/>
      <c r="AG432" s="2"/>
    </row>
    <row r="433" spans="1:33" ht="1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2"/>
      <c r="AE433" s="2"/>
      <c r="AF433" s="2"/>
      <c r="AG433" s="2"/>
    </row>
    <row r="434" spans="1:33" ht="1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2"/>
      <c r="AE434" s="2"/>
      <c r="AF434" s="2"/>
      <c r="AG434" s="2"/>
    </row>
    <row r="435" spans="1:33" ht="1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2"/>
      <c r="AE435" s="2"/>
      <c r="AF435" s="2"/>
      <c r="AG435" s="2"/>
    </row>
    <row r="436" spans="1:33" ht="1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2"/>
      <c r="AE436" s="2"/>
      <c r="AF436" s="2"/>
      <c r="AG436" s="2"/>
    </row>
    <row r="437" spans="1:33" ht="1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2"/>
      <c r="AE437" s="2"/>
      <c r="AF437" s="2"/>
      <c r="AG437" s="2"/>
    </row>
    <row r="438" spans="1:33" ht="1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2"/>
      <c r="AE438" s="2"/>
      <c r="AF438" s="2"/>
      <c r="AG438" s="2"/>
    </row>
    <row r="439" spans="1:33" ht="1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2"/>
      <c r="AE439" s="2"/>
      <c r="AF439" s="2"/>
      <c r="AG439" s="2"/>
    </row>
    <row r="440" spans="1:33" ht="1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2"/>
      <c r="AE440" s="2"/>
      <c r="AF440" s="2"/>
      <c r="AG440" s="2"/>
    </row>
    <row r="441" spans="1:33" ht="1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2"/>
      <c r="AE441" s="2"/>
      <c r="AF441" s="2"/>
      <c r="AG441" s="2"/>
    </row>
    <row r="442" spans="1:33" ht="1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2"/>
      <c r="AE442" s="2"/>
      <c r="AF442" s="2"/>
      <c r="AG442" s="2"/>
    </row>
    <row r="443" spans="1:33" ht="1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2"/>
      <c r="AE443" s="2"/>
      <c r="AF443" s="2"/>
      <c r="AG443" s="2"/>
    </row>
    <row r="444" spans="1:33" ht="1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2"/>
      <c r="AE444" s="2"/>
      <c r="AF444" s="2"/>
      <c r="AG444" s="2"/>
    </row>
    <row r="445" spans="1:33" ht="1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2"/>
      <c r="AE445" s="2"/>
      <c r="AF445" s="2"/>
      <c r="AG445" s="2"/>
    </row>
    <row r="446" spans="1:33" ht="1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2"/>
      <c r="AE446" s="2"/>
      <c r="AF446" s="2"/>
      <c r="AG446" s="2"/>
    </row>
    <row r="447" spans="1:33" ht="1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2"/>
      <c r="AE447" s="2"/>
      <c r="AF447" s="2"/>
      <c r="AG447" s="2"/>
    </row>
    <row r="448" spans="1:33" ht="1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2"/>
      <c r="AE448" s="2"/>
      <c r="AF448" s="2"/>
      <c r="AG448" s="2"/>
    </row>
    <row r="449" spans="1:33" ht="1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2"/>
      <c r="AE449" s="2"/>
      <c r="AF449" s="2"/>
      <c r="AG449" s="2"/>
    </row>
    <row r="450" spans="1:33" ht="1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2"/>
      <c r="AE450" s="2"/>
      <c r="AF450" s="2"/>
      <c r="AG450" s="2"/>
    </row>
    <row r="451" spans="1:33" ht="1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2"/>
      <c r="AE451" s="2"/>
      <c r="AF451" s="2"/>
      <c r="AG451" s="2"/>
    </row>
    <row r="452" spans="1:33" ht="1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2"/>
      <c r="AE452" s="2"/>
      <c r="AF452" s="2"/>
      <c r="AG452" s="2"/>
    </row>
    <row r="453" spans="1:33" ht="1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2"/>
      <c r="AE453" s="2"/>
      <c r="AF453" s="2"/>
      <c r="AG453" s="2"/>
    </row>
    <row r="454" spans="1:33" ht="1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2"/>
      <c r="AE454" s="2"/>
      <c r="AF454" s="2"/>
      <c r="AG454" s="2"/>
    </row>
    <row r="455" spans="1:33" ht="1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2"/>
      <c r="AE455" s="2"/>
      <c r="AF455" s="2"/>
      <c r="AG455" s="2"/>
    </row>
    <row r="456" spans="1:33" ht="1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2"/>
      <c r="AE456" s="2"/>
      <c r="AF456" s="2"/>
      <c r="AG456" s="2"/>
    </row>
    <row r="457" spans="1:33" ht="1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2"/>
      <c r="AE457" s="2"/>
      <c r="AF457" s="2"/>
      <c r="AG457" s="2"/>
    </row>
    <row r="458" spans="1:33" ht="1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2"/>
      <c r="AE458" s="2"/>
      <c r="AF458" s="2"/>
      <c r="AG458" s="2"/>
    </row>
    <row r="459" spans="1:33" ht="1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2"/>
      <c r="AE459" s="2"/>
      <c r="AF459" s="2"/>
      <c r="AG459" s="2"/>
    </row>
    <row r="460" spans="1:33" ht="1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2"/>
      <c r="AE460" s="2"/>
      <c r="AF460" s="2"/>
      <c r="AG460" s="2"/>
    </row>
    <row r="461" spans="1:33" ht="1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2"/>
      <c r="AE461" s="2"/>
      <c r="AF461" s="2"/>
      <c r="AG461" s="2"/>
    </row>
    <row r="462" spans="1:33" ht="1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2"/>
      <c r="AE462" s="2"/>
      <c r="AF462" s="2"/>
      <c r="AG462" s="2"/>
    </row>
    <row r="463" spans="1:33" ht="1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2"/>
      <c r="AE463" s="2"/>
      <c r="AF463" s="2"/>
      <c r="AG463" s="2"/>
    </row>
    <row r="464" spans="1:33" ht="1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2"/>
      <c r="AE464" s="2"/>
      <c r="AF464" s="2"/>
      <c r="AG464" s="2"/>
    </row>
    <row r="465" spans="1:33" ht="1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2"/>
      <c r="AE465" s="2"/>
      <c r="AF465" s="2"/>
      <c r="AG465" s="2"/>
    </row>
    <row r="466" spans="1:33" ht="1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2"/>
      <c r="AE466" s="2"/>
      <c r="AF466" s="2"/>
      <c r="AG466" s="2"/>
    </row>
    <row r="467" spans="1:33" ht="1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2"/>
      <c r="AE467" s="2"/>
      <c r="AF467" s="2"/>
      <c r="AG467" s="2"/>
    </row>
    <row r="468" spans="1:33" ht="1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2"/>
      <c r="AE468" s="2"/>
      <c r="AF468" s="2"/>
      <c r="AG468" s="2"/>
    </row>
    <row r="469" spans="1:33" ht="1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2"/>
      <c r="AE469" s="2"/>
      <c r="AF469" s="2"/>
      <c r="AG469" s="2"/>
    </row>
    <row r="470" spans="1:33" ht="1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2"/>
      <c r="AE470" s="2"/>
      <c r="AF470" s="2"/>
      <c r="AG470" s="2"/>
    </row>
    <row r="471" spans="1:33" ht="1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2"/>
      <c r="AE471" s="2"/>
      <c r="AF471" s="2"/>
      <c r="AG471" s="2"/>
    </row>
    <row r="472" spans="1:33" ht="1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2"/>
      <c r="AE472" s="2"/>
      <c r="AF472" s="2"/>
      <c r="AG472" s="2"/>
    </row>
    <row r="473" spans="1:33" ht="1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2"/>
      <c r="AE473" s="2"/>
      <c r="AF473" s="2"/>
      <c r="AG473" s="2"/>
    </row>
    <row r="474" spans="1:33" ht="1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2"/>
      <c r="AE474" s="2"/>
      <c r="AF474" s="2"/>
      <c r="AG474" s="2"/>
    </row>
    <row r="475" spans="1:33" ht="1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2"/>
      <c r="AE475" s="2"/>
      <c r="AF475" s="2"/>
      <c r="AG475" s="2"/>
    </row>
    <row r="476" spans="1:33" ht="1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2"/>
      <c r="AE476" s="2"/>
      <c r="AF476" s="2"/>
      <c r="AG476" s="2"/>
    </row>
    <row r="477" spans="1:33" ht="1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2"/>
      <c r="AE477" s="2"/>
      <c r="AF477" s="2"/>
      <c r="AG477" s="2"/>
    </row>
    <row r="478" spans="1:33" ht="1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2"/>
      <c r="AE478" s="2"/>
      <c r="AF478" s="2"/>
      <c r="AG478" s="2"/>
    </row>
    <row r="479" spans="1:33" ht="1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2"/>
      <c r="AE479" s="2"/>
      <c r="AF479" s="2"/>
      <c r="AG479" s="2"/>
    </row>
    <row r="480" spans="1:33" ht="1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2"/>
      <c r="AE480" s="2"/>
      <c r="AF480" s="2"/>
      <c r="AG480" s="2"/>
    </row>
    <row r="481" spans="1:33" ht="1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2"/>
      <c r="AE481" s="2"/>
      <c r="AF481" s="2"/>
      <c r="AG481" s="2"/>
    </row>
    <row r="482" spans="1:33" ht="1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2"/>
      <c r="AE482" s="2"/>
      <c r="AF482" s="2"/>
      <c r="AG482" s="2"/>
    </row>
    <row r="483" spans="1:33" ht="1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2"/>
      <c r="AE483" s="2"/>
      <c r="AF483" s="2"/>
      <c r="AG483" s="2"/>
    </row>
    <row r="484" spans="1:33" ht="1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2"/>
      <c r="AE484" s="2"/>
      <c r="AF484" s="2"/>
      <c r="AG484" s="2"/>
    </row>
    <row r="485" spans="1:33" ht="1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2"/>
      <c r="AE485" s="2"/>
      <c r="AF485" s="2"/>
      <c r="AG485" s="2"/>
    </row>
    <row r="486" spans="1:33" ht="1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2"/>
      <c r="AE486" s="2"/>
      <c r="AF486" s="2"/>
      <c r="AG486" s="2"/>
    </row>
    <row r="487" spans="1:33" ht="1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2"/>
      <c r="AE487" s="2"/>
      <c r="AF487" s="2"/>
      <c r="AG487" s="2"/>
    </row>
    <row r="488" spans="1:33" ht="1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2"/>
      <c r="AE488" s="2"/>
      <c r="AF488" s="2"/>
      <c r="AG488" s="2"/>
    </row>
    <row r="489" spans="1:33" ht="1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2"/>
      <c r="AE489" s="2"/>
      <c r="AF489" s="2"/>
      <c r="AG489" s="2"/>
    </row>
    <row r="490" spans="1:33" ht="1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2"/>
      <c r="AE490" s="2"/>
      <c r="AF490" s="2"/>
      <c r="AG490" s="2"/>
    </row>
    <row r="491" spans="1:33" ht="1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2"/>
      <c r="AE491" s="2"/>
      <c r="AF491" s="2"/>
      <c r="AG491" s="2"/>
    </row>
    <row r="492" spans="1:33" ht="1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2"/>
      <c r="AE492" s="2"/>
      <c r="AF492" s="2"/>
      <c r="AG492" s="2"/>
    </row>
    <row r="493" spans="1:33" ht="1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2"/>
      <c r="AE493" s="2"/>
      <c r="AF493" s="2"/>
      <c r="AG493" s="2"/>
    </row>
    <row r="494" spans="1:33" ht="1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2"/>
      <c r="AE494" s="2"/>
      <c r="AF494" s="2"/>
      <c r="AG494" s="2"/>
    </row>
    <row r="495" spans="1:33" ht="1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2"/>
      <c r="AE495" s="2"/>
      <c r="AF495" s="2"/>
      <c r="AG495" s="2"/>
    </row>
    <row r="496" spans="1:33" ht="1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2"/>
      <c r="AE496" s="2"/>
      <c r="AF496" s="2"/>
      <c r="AG496" s="2"/>
    </row>
    <row r="497" spans="1:33" ht="1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2"/>
      <c r="AE497" s="2"/>
      <c r="AF497" s="2"/>
      <c r="AG497" s="2"/>
    </row>
    <row r="498" spans="1:33" ht="1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2"/>
      <c r="AE498" s="2"/>
      <c r="AF498" s="2"/>
      <c r="AG498" s="2"/>
    </row>
    <row r="499" spans="1:33" ht="1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2"/>
      <c r="AE499" s="2"/>
      <c r="AF499" s="2"/>
      <c r="AG499" s="2"/>
    </row>
    <row r="500" spans="1:33" ht="1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2"/>
      <c r="AE500" s="2"/>
      <c r="AF500" s="2"/>
      <c r="AG500" s="2"/>
    </row>
    <row r="501" spans="1:33" ht="1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2"/>
      <c r="AE501" s="2"/>
      <c r="AF501" s="2"/>
      <c r="AG501" s="2"/>
    </row>
    <row r="502" spans="1:33" ht="1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2"/>
      <c r="AE502" s="2"/>
      <c r="AF502" s="2"/>
      <c r="AG502" s="2"/>
    </row>
    <row r="503" spans="1:33" ht="1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2"/>
      <c r="AE503" s="2"/>
      <c r="AF503" s="2"/>
      <c r="AG503" s="2"/>
    </row>
    <row r="504" spans="1:33" ht="1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2"/>
      <c r="AE504" s="2"/>
      <c r="AF504" s="2"/>
      <c r="AG504" s="2"/>
    </row>
    <row r="505" spans="1:33" ht="1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2"/>
      <c r="AE505" s="2"/>
      <c r="AF505" s="2"/>
      <c r="AG505" s="2"/>
    </row>
    <row r="506" spans="1:33" ht="1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2"/>
      <c r="AE506" s="2"/>
      <c r="AF506" s="2"/>
      <c r="AG506" s="2"/>
    </row>
    <row r="507" spans="1:33" ht="1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2"/>
      <c r="AE507" s="2"/>
      <c r="AF507" s="2"/>
      <c r="AG507" s="2"/>
    </row>
    <row r="508" spans="1:33" ht="1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2"/>
      <c r="AE508" s="2"/>
      <c r="AF508" s="2"/>
      <c r="AG508" s="2"/>
    </row>
    <row r="509" spans="1:33" ht="1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2"/>
      <c r="AE509" s="2"/>
      <c r="AF509" s="2"/>
      <c r="AG509" s="2"/>
    </row>
    <row r="510" spans="1:33" ht="1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2"/>
      <c r="AE510" s="2"/>
      <c r="AF510" s="2"/>
      <c r="AG510" s="2"/>
    </row>
    <row r="511" spans="1:33" ht="1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2"/>
      <c r="AE511" s="2"/>
      <c r="AF511" s="2"/>
      <c r="AG511" s="2"/>
    </row>
    <row r="512" spans="1:33" ht="1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2"/>
      <c r="AE512" s="2"/>
      <c r="AF512" s="2"/>
      <c r="AG512" s="2"/>
    </row>
    <row r="513" spans="1:33" ht="1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2"/>
      <c r="AE513" s="2"/>
      <c r="AF513" s="2"/>
      <c r="AG513" s="2"/>
    </row>
    <row r="514" spans="1:33" ht="1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2"/>
      <c r="AE514" s="2"/>
      <c r="AF514" s="2"/>
      <c r="AG514" s="2"/>
    </row>
    <row r="515" spans="1:33" ht="1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2"/>
      <c r="AE515" s="2"/>
      <c r="AF515" s="2"/>
      <c r="AG515" s="2"/>
    </row>
    <row r="516" spans="1:33" ht="1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2"/>
      <c r="AE516" s="2"/>
      <c r="AF516" s="2"/>
      <c r="AG516" s="2"/>
    </row>
    <row r="517" spans="1:33" ht="1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2"/>
      <c r="AE517" s="2"/>
      <c r="AF517" s="2"/>
      <c r="AG517" s="2"/>
    </row>
    <row r="518" spans="1:33" ht="1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2"/>
      <c r="AE518" s="2"/>
      <c r="AF518" s="2"/>
      <c r="AG518" s="2"/>
    </row>
    <row r="519" spans="1:33" ht="1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2"/>
      <c r="AE519" s="2"/>
      <c r="AF519" s="2"/>
      <c r="AG519" s="2"/>
    </row>
    <row r="520" spans="1:33" ht="1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2"/>
      <c r="AE520" s="2"/>
      <c r="AF520" s="2"/>
      <c r="AG520" s="2"/>
    </row>
    <row r="521" spans="1:33" ht="1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2"/>
      <c r="AE521" s="2"/>
      <c r="AF521" s="2"/>
      <c r="AG521" s="2"/>
    </row>
    <row r="522" spans="1:33" ht="1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2"/>
      <c r="AE522" s="2"/>
      <c r="AF522" s="2"/>
      <c r="AG522" s="2"/>
    </row>
    <row r="523" spans="1:33" ht="1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2"/>
      <c r="AE523" s="2"/>
      <c r="AF523" s="2"/>
      <c r="AG523" s="2"/>
    </row>
    <row r="524" spans="1:33" ht="1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2"/>
      <c r="AE524" s="2"/>
      <c r="AF524" s="2"/>
      <c r="AG524" s="2"/>
    </row>
    <row r="525" spans="1:33" ht="1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2"/>
      <c r="AE525" s="2"/>
      <c r="AF525" s="2"/>
      <c r="AG525" s="2"/>
    </row>
    <row r="526" spans="1:33" ht="1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2"/>
      <c r="AE526" s="2"/>
      <c r="AF526" s="2"/>
      <c r="AG526" s="2"/>
    </row>
    <row r="527" spans="1:33" ht="1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2"/>
      <c r="AE527" s="2"/>
      <c r="AF527" s="2"/>
      <c r="AG527" s="2"/>
    </row>
    <row r="528" spans="1:33" ht="1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2"/>
      <c r="AE528" s="2"/>
      <c r="AF528" s="2"/>
      <c r="AG528" s="2"/>
    </row>
    <row r="529" spans="1:33" ht="1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2"/>
      <c r="AE529" s="2"/>
      <c r="AF529" s="2"/>
      <c r="AG529" s="2"/>
    </row>
    <row r="530" spans="1:33" ht="1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2"/>
      <c r="AE530" s="2"/>
      <c r="AF530" s="2"/>
      <c r="AG530" s="2"/>
    </row>
    <row r="531" spans="1:33" ht="1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2"/>
      <c r="AE531" s="2"/>
      <c r="AF531" s="2"/>
      <c r="AG531" s="2"/>
    </row>
    <row r="532" spans="1:33" ht="1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2"/>
      <c r="AE532" s="2"/>
      <c r="AF532" s="2"/>
      <c r="AG532" s="2"/>
    </row>
    <row r="533" spans="1:33" ht="1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2"/>
      <c r="AE533" s="2"/>
      <c r="AF533" s="2"/>
      <c r="AG533" s="2"/>
    </row>
    <row r="534" spans="1:33" ht="1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2"/>
      <c r="AE534" s="2"/>
      <c r="AF534" s="2"/>
      <c r="AG534" s="2"/>
    </row>
    <row r="535" spans="1:33" ht="1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2"/>
      <c r="AE535" s="2"/>
      <c r="AF535" s="2"/>
      <c r="AG535" s="2"/>
    </row>
    <row r="536" spans="1:33" ht="1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2"/>
      <c r="AE536" s="2"/>
      <c r="AF536" s="2"/>
      <c r="AG536" s="2"/>
    </row>
    <row r="537" spans="1:33" ht="1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2"/>
      <c r="AE537" s="2"/>
      <c r="AF537" s="2"/>
      <c r="AG537" s="2"/>
    </row>
    <row r="538" spans="1:33" ht="1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2"/>
      <c r="AE538" s="2"/>
      <c r="AF538" s="2"/>
      <c r="AG538" s="2"/>
    </row>
    <row r="539" spans="1:33" ht="1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2"/>
      <c r="AE539" s="2"/>
      <c r="AF539" s="2"/>
      <c r="AG539" s="2"/>
    </row>
    <row r="540" spans="1:33" ht="1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2"/>
      <c r="AE540" s="2"/>
      <c r="AF540" s="2"/>
      <c r="AG540" s="2"/>
    </row>
    <row r="541" spans="1:33" ht="1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2"/>
      <c r="AE541" s="2"/>
      <c r="AF541" s="2"/>
      <c r="AG541" s="2"/>
    </row>
    <row r="542" spans="1:33" ht="1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2"/>
      <c r="AE542" s="2"/>
      <c r="AF542" s="2"/>
      <c r="AG542" s="2"/>
    </row>
    <row r="543" spans="1:33" ht="1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2"/>
      <c r="AE543" s="2"/>
      <c r="AF543" s="2"/>
      <c r="AG543" s="2"/>
    </row>
    <row r="544" spans="1:33" ht="1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2"/>
      <c r="AE544" s="2"/>
      <c r="AF544" s="2"/>
      <c r="AG544" s="2"/>
    </row>
    <row r="545" spans="1:33" ht="1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2"/>
      <c r="AE545" s="2"/>
      <c r="AF545" s="2"/>
      <c r="AG545" s="2"/>
    </row>
    <row r="546" spans="1:33" ht="1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2"/>
      <c r="AE546" s="2"/>
      <c r="AF546" s="2"/>
      <c r="AG546" s="2"/>
    </row>
    <row r="547" spans="1:33" ht="1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2"/>
      <c r="AE547" s="2"/>
      <c r="AF547" s="2"/>
      <c r="AG547" s="2"/>
    </row>
    <row r="548" spans="1:33" ht="1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2"/>
      <c r="AE548" s="2"/>
      <c r="AF548" s="2"/>
      <c r="AG548" s="2"/>
    </row>
    <row r="549" spans="1:33" ht="1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2"/>
      <c r="AE549" s="2"/>
      <c r="AF549" s="2"/>
      <c r="AG549" s="2"/>
    </row>
    <row r="550" spans="1:33" ht="1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2"/>
      <c r="AE550" s="2"/>
      <c r="AF550" s="2"/>
      <c r="AG550" s="2"/>
    </row>
    <row r="551" spans="1:33" ht="1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2"/>
      <c r="AE551" s="2"/>
      <c r="AF551" s="2"/>
      <c r="AG551" s="2"/>
    </row>
    <row r="552" spans="1:33" ht="1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2"/>
      <c r="AE552" s="2"/>
      <c r="AF552" s="2"/>
      <c r="AG552" s="2"/>
    </row>
    <row r="553" spans="1:33" ht="1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2"/>
      <c r="AE553" s="2"/>
      <c r="AF553" s="2"/>
      <c r="AG553" s="2"/>
    </row>
    <row r="554" spans="1:33" ht="1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2"/>
      <c r="AE554" s="2"/>
      <c r="AF554" s="2"/>
      <c r="AG554" s="2"/>
    </row>
    <row r="555" spans="1:33" ht="1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2"/>
      <c r="AE555" s="2"/>
      <c r="AF555" s="2"/>
      <c r="AG555" s="2"/>
    </row>
    <row r="556" spans="1:33" ht="1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2"/>
      <c r="AE556" s="2"/>
      <c r="AF556" s="2"/>
      <c r="AG556" s="2"/>
    </row>
    <row r="557" spans="1:33" ht="1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2"/>
      <c r="AE557" s="2"/>
      <c r="AF557" s="2"/>
      <c r="AG557" s="2"/>
    </row>
    <row r="558" spans="1:33" ht="1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2"/>
      <c r="AE558" s="2"/>
      <c r="AF558" s="2"/>
      <c r="AG558" s="2"/>
    </row>
    <row r="559" spans="1:33" ht="1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2"/>
      <c r="AE559" s="2"/>
      <c r="AF559" s="2"/>
      <c r="AG559" s="2"/>
    </row>
    <row r="560" spans="1:33" ht="1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2"/>
      <c r="AE560" s="2"/>
      <c r="AF560" s="2"/>
      <c r="AG560" s="2"/>
    </row>
    <row r="561" spans="1:33" ht="1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2"/>
      <c r="AE561" s="2"/>
      <c r="AF561" s="2"/>
      <c r="AG561" s="2"/>
    </row>
    <row r="562" spans="1:33" ht="1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2"/>
      <c r="AE562" s="2"/>
      <c r="AF562" s="2"/>
      <c r="AG562" s="2"/>
    </row>
    <row r="563" spans="1:33" ht="1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2"/>
      <c r="AE563" s="2"/>
      <c r="AF563" s="2"/>
      <c r="AG563" s="2"/>
    </row>
    <row r="564" spans="1:33" ht="1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2"/>
      <c r="AE564" s="2"/>
      <c r="AF564" s="2"/>
      <c r="AG564" s="2"/>
    </row>
    <row r="565" spans="1:33" ht="1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2"/>
      <c r="AE565" s="2"/>
      <c r="AF565" s="2"/>
      <c r="AG565" s="2"/>
    </row>
    <row r="566" spans="1:33" ht="1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2"/>
      <c r="AE566" s="2"/>
      <c r="AF566" s="2"/>
      <c r="AG566" s="2"/>
    </row>
    <row r="567" spans="1:33" ht="1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2"/>
      <c r="AE567" s="2"/>
      <c r="AF567" s="2"/>
      <c r="AG567" s="2"/>
    </row>
    <row r="568" spans="1:33" ht="1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2"/>
      <c r="AE568" s="2"/>
      <c r="AF568" s="2"/>
      <c r="AG568" s="2"/>
    </row>
    <row r="569" spans="1:33" ht="1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2"/>
      <c r="AE569" s="2"/>
      <c r="AF569" s="2"/>
      <c r="AG569" s="2"/>
    </row>
    <row r="570" spans="1:33" ht="1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2"/>
      <c r="AE570" s="2"/>
      <c r="AF570" s="2"/>
      <c r="AG570" s="2"/>
    </row>
    <row r="571" spans="1:33" ht="1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2"/>
      <c r="AE571" s="2"/>
      <c r="AF571" s="2"/>
      <c r="AG571" s="2"/>
    </row>
    <row r="572" spans="1:33" ht="1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2"/>
      <c r="AE572" s="2"/>
      <c r="AF572" s="2"/>
      <c r="AG572" s="2"/>
    </row>
    <row r="573" spans="1:33" ht="1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2"/>
      <c r="AE573" s="2"/>
      <c r="AF573" s="2"/>
      <c r="AG573" s="2"/>
    </row>
    <row r="574" spans="1:33" ht="1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2"/>
      <c r="AE574" s="2"/>
      <c r="AF574" s="2"/>
      <c r="AG574" s="2"/>
    </row>
    <row r="575" spans="1:33" ht="1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2"/>
      <c r="AE575" s="2"/>
      <c r="AF575" s="2"/>
      <c r="AG575" s="2"/>
    </row>
    <row r="576" spans="1:33" ht="1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2"/>
      <c r="AE576" s="2"/>
      <c r="AF576" s="2"/>
      <c r="AG576" s="2"/>
    </row>
    <row r="577" spans="1:33" ht="1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2"/>
      <c r="AE577" s="2"/>
      <c r="AF577" s="2"/>
      <c r="AG577" s="2"/>
    </row>
    <row r="578" spans="1:33" ht="1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2"/>
      <c r="AE578" s="2"/>
      <c r="AF578" s="2"/>
      <c r="AG578" s="2"/>
    </row>
    <row r="579" spans="1:33" ht="1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2"/>
      <c r="AE579" s="2"/>
      <c r="AF579" s="2"/>
      <c r="AG579" s="2"/>
    </row>
    <row r="580" spans="1:33" ht="1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2"/>
      <c r="AE580" s="2"/>
      <c r="AF580" s="2"/>
      <c r="AG580" s="2"/>
    </row>
    <row r="581" spans="1:33" ht="1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2"/>
      <c r="AE581" s="2"/>
      <c r="AF581" s="2"/>
      <c r="AG581" s="2"/>
    </row>
    <row r="582" spans="1:33" ht="1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2"/>
      <c r="AE582" s="2"/>
      <c r="AF582" s="2"/>
      <c r="AG582" s="2"/>
    </row>
    <row r="583" spans="1:33" ht="1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2"/>
      <c r="AE583" s="2"/>
      <c r="AF583" s="2"/>
      <c r="AG583" s="2"/>
    </row>
    <row r="584" spans="1:33" ht="1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2"/>
      <c r="AE584" s="2"/>
      <c r="AF584" s="2"/>
      <c r="AG584" s="2"/>
    </row>
    <row r="585" spans="1:33" ht="1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2"/>
      <c r="AE585" s="2"/>
      <c r="AF585" s="2"/>
      <c r="AG585" s="2"/>
    </row>
    <row r="586" spans="1:33" ht="1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2"/>
      <c r="AE586" s="2"/>
      <c r="AF586" s="2"/>
      <c r="AG586" s="2"/>
    </row>
    <row r="587" spans="1:33" ht="1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2"/>
      <c r="AE587" s="2"/>
      <c r="AF587" s="2"/>
      <c r="AG587" s="2"/>
    </row>
    <row r="588" spans="1:33" ht="1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2"/>
      <c r="AE588" s="2"/>
      <c r="AF588" s="2"/>
      <c r="AG588" s="2"/>
    </row>
    <row r="589" spans="1:33" ht="1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2"/>
      <c r="AE589" s="2"/>
      <c r="AF589" s="2"/>
      <c r="AG589" s="2"/>
    </row>
    <row r="590" spans="1:33" ht="1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2"/>
      <c r="AE590" s="2"/>
      <c r="AF590" s="2"/>
      <c r="AG590" s="2"/>
    </row>
    <row r="591" spans="1:33" ht="1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2"/>
      <c r="AE591" s="2"/>
      <c r="AF591" s="2"/>
      <c r="AG591" s="2"/>
    </row>
    <row r="592" spans="1:33" ht="1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2"/>
      <c r="AE592" s="2"/>
      <c r="AF592" s="2"/>
      <c r="AG592" s="2"/>
    </row>
    <row r="593" spans="1:33" ht="1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2"/>
      <c r="AE593" s="2"/>
      <c r="AF593" s="2"/>
      <c r="AG593" s="2"/>
    </row>
    <row r="594" spans="1:33" ht="1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2"/>
      <c r="AE594" s="2"/>
      <c r="AF594" s="2"/>
      <c r="AG594" s="2"/>
    </row>
    <row r="595" spans="1:33" ht="1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2"/>
      <c r="AE595" s="2"/>
      <c r="AF595" s="2"/>
      <c r="AG595" s="2"/>
    </row>
    <row r="596" spans="1:33" ht="1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2"/>
      <c r="AE596" s="2"/>
      <c r="AF596" s="2"/>
      <c r="AG596" s="2"/>
    </row>
    <row r="597" spans="1:33" ht="1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2"/>
      <c r="AE597" s="2"/>
      <c r="AF597" s="2"/>
      <c r="AG597" s="2"/>
    </row>
    <row r="598" spans="1:33" ht="1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2"/>
      <c r="AE598" s="2"/>
      <c r="AF598" s="2"/>
      <c r="AG598" s="2"/>
    </row>
    <row r="599" spans="1:33" ht="1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2"/>
      <c r="AE599" s="2"/>
      <c r="AF599" s="2"/>
      <c r="AG599" s="2"/>
    </row>
    <row r="600" spans="1:33" ht="1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2"/>
      <c r="AE600" s="2"/>
      <c r="AF600" s="2"/>
      <c r="AG600" s="2"/>
    </row>
    <row r="601" spans="1:33" ht="1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2"/>
      <c r="AE601" s="2"/>
      <c r="AF601" s="2"/>
      <c r="AG601" s="2"/>
    </row>
    <row r="602" spans="1:33" ht="1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2"/>
      <c r="AE602" s="2"/>
      <c r="AF602" s="2"/>
      <c r="AG602" s="2"/>
    </row>
    <row r="603" spans="1:33" ht="1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2"/>
      <c r="AE603" s="2"/>
      <c r="AF603" s="2"/>
      <c r="AG603" s="2"/>
    </row>
    <row r="604" spans="1:33" ht="1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2"/>
      <c r="AE604" s="2"/>
      <c r="AF604" s="2"/>
      <c r="AG604" s="2"/>
    </row>
    <row r="605" spans="1:33" ht="1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2"/>
      <c r="AE605" s="2"/>
      <c r="AF605" s="2"/>
      <c r="AG605" s="2"/>
    </row>
    <row r="606" spans="1:33" ht="1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2"/>
      <c r="AE606" s="2"/>
      <c r="AF606" s="2"/>
      <c r="AG606" s="2"/>
    </row>
    <row r="607" spans="1:33" ht="1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2"/>
      <c r="AE607" s="2"/>
      <c r="AF607" s="2"/>
      <c r="AG607" s="2"/>
    </row>
    <row r="608" spans="1:33" ht="1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2"/>
      <c r="AE608" s="2"/>
      <c r="AF608" s="2"/>
      <c r="AG608" s="2"/>
    </row>
    <row r="609" spans="1:33" ht="1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2"/>
      <c r="AE609" s="2"/>
      <c r="AF609" s="2"/>
      <c r="AG609" s="2"/>
    </row>
    <row r="610" spans="1:33" ht="1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2"/>
      <c r="AE610" s="2"/>
      <c r="AF610" s="2"/>
      <c r="AG610" s="2"/>
    </row>
    <row r="611" spans="1:33" ht="1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2"/>
      <c r="AE611" s="2"/>
      <c r="AF611" s="2"/>
      <c r="AG611" s="2"/>
    </row>
    <row r="612" spans="1:33" ht="1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2"/>
      <c r="AE612" s="2"/>
      <c r="AF612" s="2"/>
      <c r="AG612" s="2"/>
    </row>
    <row r="613" spans="1:33" ht="1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2"/>
      <c r="AE613" s="2"/>
      <c r="AF613" s="2"/>
      <c r="AG613" s="2"/>
    </row>
    <row r="614" spans="1:33" ht="1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2"/>
      <c r="AE614" s="2"/>
      <c r="AF614" s="2"/>
      <c r="AG614" s="2"/>
    </row>
    <row r="615" spans="1:33" ht="1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2"/>
      <c r="AE615" s="2"/>
      <c r="AF615" s="2"/>
      <c r="AG615" s="2"/>
    </row>
    <row r="616" spans="1:33" ht="1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2"/>
      <c r="AE616" s="2"/>
      <c r="AF616" s="2"/>
      <c r="AG616" s="2"/>
    </row>
    <row r="617" spans="1:33" ht="1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2"/>
      <c r="AE617" s="2"/>
      <c r="AF617" s="2"/>
      <c r="AG617" s="2"/>
    </row>
    <row r="618" spans="1:33" ht="1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2"/>
      <c r="AE618" s="2"/>
      <c r="AF618" s="2"/>
      <c r="AG618" s="2"/>
    </row>
    <row r="619" spans="1:33" ht="1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2"/>
      <c r="AE619" s="2"/>
      <c r="AF619" s="2"/>
      <c r="AG619" s="2"/>
    </row>
    <row r="620" spans="1:33" ht="1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2"/>
      <c r="AE620" s="2"/>
      <c r="AF620" s="2"/>
      <c r="AG620" s="2"/>
    </row>
    <row r="621" spans="1:33" ht="1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2"/>
      <c r="AE621" s="2"/>
      <c r="AF621" s="2"/>
      <c r="AG621" s="2"/>
    </row>
    <row r="622" spans="1:33" ht="1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2"/>
      <c r="AE622" s="2"/>
      <c r="AF622" s="2"/>
      <c r="AG622" s="2"/>
    </row>
    <row r="623" spans="1:33" ht="1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2"/>
      <c r="AE623" s="2"/>
      <c r="AF623" s="2"/>
      <c r="AG623" s="2"/>
    </row>
    <row r="624" spans="1:33" ht="1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2"/>
      <c r="AE624" s="2"/>
      <c r="AF624" s="2"/>
      <c r="AG624" s="2"/>
    </row>
    <row r="625" spans="1:33" ht="1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2"/>
      <c r="AE625" s="2"/>
      <c r="AF625" s="2"/>
      <c r="AG625" s="2"/>
    </row>
    <row r="626" spans="1:33" ht="1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2"/>
      <c r="AE626" s="2"/>
      <c r="AF626" s="2"/>
      <c r="AG626" s="2"/>
    </row>
    <row r="627" spans="1:33" ht="1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2"/>
      <c r="AE627" s="2"/>
      <c r="AF627" s="2"/>
      <c r="AG627" s="2"/>
    </row>
    <row r="628" spans="1:33" ht="1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2"/>
      <c r="AE628" s="2"/>
      <c r="AF628" s="2"/>
      <c r="AG628" s="2"/>
    </row>
    <row r="629" spans="1:33" ht="1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2"/>
      <c r="AE629" s="2"/>
      <c r="AF629" s="2"/>
      <c r="AG629" s="2"/>
    </row>
    <row r="630" spans="1:33" ht="1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2"/>
      <c r="AE630" s="2"/>
      <c r="AF630" s="2"/>
      <c r="AG630" s="2"/>
    </row>
    <row r="631" spans="1:33" ht="1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2"/>
      <c r="AE631" s="2"/>
      <c r="AF631" s="2"/>
      <c r="AG631" s="2"/>
    </row>
    <row r="632" spans="1:33" ht="1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2"/>
      <c r="AE632" s="2"/>
      <c r="AF632" s="2"/>
      <c r="AG632" s="2"/>
    </row>
    <row r="633" spans="1:33" ht="1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2"/>
      <c r="AE633" s="2"/>
      <c r="AF633" s="2"/>
      <c r="AG633" s="2"/>
    </row>
    <row r="634" spans="1:33" ht="1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2"/>
      <c r="AE634" s="2"/>
      <c r="AF634" s="2"/>
      <c r="AG634" s="2"/>
    </row>
    <row r="635" spans="1:33" ht="1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2"/>
      <c r="AE635" s="2"/>
      <c r="AF635" s="2"/>
      <c r="AG635" s="2"/>
    </row>
    <row r="636" spans="1:33" ht="1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2"/>
      <c r="AE636" s="2"/>
      <c r="AF636" s="2"/>
      <c r="AG636" s="2"/>
    </row>
    <row r="637" spans="1:33" ht="1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2"/>
      <c r="AE637" s="2"/>
      <c r="AF637" s="2"/>
      <c r="AG637" s="2"/>
    </row>
    <row r="638" spans="1:33" ht="1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2"/>
      <c r="AE638" s="2"/>
      <c r="AF638" s="2"/>
      <c r="AG638" s="2"/>
    </row>
    <row r="639" spans="1:33" ht="1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2"/>
      <c r="AE639" s="2"/>
      <c r="AF639" s="2"/>
      <c r="AG639" s="2"/>
    </row>
    <row r="640" spans="1:33" ht="1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2"/>
      <c r="AE640" s="2"/>
      <c r="AF640" s="2"/>
      <c r="AG640" s="2"/>
    </row>
    <row r="641" spans="1:33" ht="1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2"/>
      <c r="AE641" s="2"/>
      <c r="AF641" s="2"/>
      <c r="AG641" s="2"/>
    </row>
    <row r="642" spans="1:33" ht="1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2"/>
      <c r="AE642" s="2"/>
      <c r="AF642" s="2"/>
      <c r="AG642" s="2"/>
    </row>
    <row r="643" spans="1:33" ht="1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2"/>
      <c r="AE643" s="2"/>
      <c r="AF643" s="2"/>
      <c r="AG643" s="2"/>
    </row>
    <row r="644" spans="1:33" ht="1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2"/>
      <c r="AE644" s="2"/>
      <c r="AF644" s="2"/>
      <c r="AG644" s="2"/>
    </row>
    <row r="645" spans="1:33" ht="1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2"/>
      <c r="AE645" s="2"/>
      <c r="AF645" s="2"/>
      <c r="AG645" s="2"/>
    </row>
    <row r="646" spans="1:33" ht="1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2"/>
      <c r="AE646" s="2"/>
      <c r="AF646" s="2"/>
      <c r="AG646" s="2"/>
    </row>
    <row r="647" spans="1:33" ht="1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2"/>
      <c r="AE647" s="2"/>
      <c r="AF647" s="2"/>
      <c r="AG647" s="2"/>
    </row>
    <row r="648" spans="1:33" ht="1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2"/>
      <c r="AE648" s="2"/>
      <c r="AF648" s="2"/>
      <c r="AG648" s="2"/>
    </row>
    <row r="649" spans="1:33" ht="1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2"/>
      <c r="AE649" s="2"/>
      <c r="AF649" s="2"/>
      <c r="AG649" s="2"/>
    </row>
    <row r="650" spans="1:33" ht="1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2"/>
      <c r="AE650" s="2"/>
      <c r="AF650" s="2"/>
      <c r="AG650" s="2"/>
    </row>
    <row r="651" spans="1:33" ht="1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2"/>
      <c r="AE651" s="2"/>
      <c r="AF651" s="2"/>
      <c r="AG651" s="2"/>
    </row>
    <row r="652" spans="1:33" ht="1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2"/>
      <c r="AE652" s="2"/>
      <c r="AF652" s="2"/>
      <c r="AG652" s="2"/>
    </row>
    <row r="653" spans="1:33" ht="1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2"/>
      <c r="AE653" s="2"/>
      <c r="AF653" s="2"/>
      <c r="AG653" s="2"/>
    </row>
    <row r="654" spans="1:33" ht="1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2"/>
      <c r="AE654" s="2"/>
      <c r="AF654" s="2"/>
      <c r="AG654" s="2"/>
    </row>
    <row r="655" spans="1:33" ht="1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2"/>
      <c r="AE655" s="2"/>
      <c r="AF655" s="2"/>
      <c r="AG655" s="2"/>
    </row>
    <row r="656" spans="1:33" ht="1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2"/>
      <c r="AE656" s="2"/>
      <c r="AF656" s="2"/>
      <c r="AG656" s="2"/>
    </row>
    <row r="657" spans="1:33" ht="1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2"/>
      <c r="AE657" s="2"/>
      <c r="AF657" s="2"/>
      <c r="AG657" s="2"/>
    </row>
    <row r="658" spans="1:33" ht="1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2"/>
      <c r="AE658" s="2"/>
      <c r="AF658" s="2"/>
      <c r="AG658" s="2"/>
    </row>
    <row r="659" spans="1:33" ht="1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2"/>
      <c r="AE659" s="2"/>
      <c r="AF659" s="2"/>
      <c r="AG659" s="2"/>
    </row>
    <row r="660" spans="1:33" ht="1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2"/>
      <c r="AE660" s="2"/>
      <c r="AF660" s="2"/>
      <c r="AG660" s="2"/>
    </row>
    <row r="661" spans="1:33" ht="1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2"/>
      <c r="AE661" s="2"/>
      <c r="AF661" s="2"/>
      <c r="AG661" s="2"/>
    </row>
    <row r="662" spans="1:33" ht="1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2"/>
      <c r="AE662" s="2"/>
      <c r="AF662" s="2"/>
      <c r="AG662" s="2"/>
    </row>
    <row r="663" spans="1:33" ht="1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2"/>
      <c r="AE663" s="2"/>
      <c r="AF663" s="2"/>
      <c r="AG663" s="2"/>
    </row>
    <row r="664" spans="1:33" ht="1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2"/>
      <c r="AE664" s="2"/>
      <c r="AF664" s="2"/>
      <c r="AG664" s="2"/>
    </row>
    <row r="665" spans="1:33" ht="1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2"/>
      <c r="AE665" s="2"/>
      <c r="AF665" s="2"/>
      <c r="AG665" s="2"/>
    </row>
    <row r="666" spans="1:33" ht="1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2"/>
      <c r="AE666" s="2"/>
      <c r="AF666" s="2"/>
      <c r="AG666" s="2"/>
    </row>
    <row r="667" spans="1:33" ht="1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2"/>
      <c r="AE667" s="2"/>
      <c r="AF667" s="2"/>
      <c r="AG667" s="2"/>
    </row>
    <row r="668" spans="1:33" ht="1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2"/>
      <c r="AE668" s="2"/>
      <c r="AF668" s="2"/>
      <c r="AG668" s="2"/>
    </row>
    <row r="669" spans="1:33" ht="1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2"/>
      <c r="AE669" s="2"/>
      <c r="AF669" s="2"/>
      <c r="AG669" s="2"/>
    </row>
    <row r="670" spans="1:33" ht="1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2"/>
      <c r="AE670" s="2"/>
      <c r="AF670" s="2"/>
      <c r="AG670" s="2"/>
    </row>
    <row r="671" spans="1:33" ht="1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2"/>
      <c r="AE671" s="2"/>
      <c r="AF671" s="2"/>
      <c r="AG671" s="2"/>
    </row>
    <row r="672" spans="1:33" ht="1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2"/>
      <c r="AE672" s="2"/>
      <c r="AF672" s="2"/>
      <c r="AG672" s="2"/>
    </row>
    <row r="673" spans="1:33" ht="1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2"/>
      <c r="AE673" s="2"/>
      <c r="AF673" s="2"/>
      <c r="AG673" s="2"/>
    </row>
    <row r="674" spans="1:33" ht="1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2"/>
      <c r="AE674" s="2"/>
      <c r="AF674" s="2"/>
      <c r="AG674" s="2"/>
    </row>
    <row r="675" spans="1:33" ht="1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2"/>
      <c r="AE675" s="2"/>
      <c r="AF675" s="2"/>
      <c r="AG675" s="2"/>
    </row>
    <row r="676" spans="1:33" ht="1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2"/>
      <c r="AE676" s="2"/>
      <c r="AF676" s="2"/>
      <c r="AG676" s="2"/>
    </row>
    <row r="677" spans="1:33" ht="1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2"/>
      <c r="AE677" s="2"/>
      <c r="AF677" s="2"/>
      <c r="AG677" s="2"/>
    </row>
    <row r="678" spans="1:33" ht="1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2"/>
      <c r="AE678" s="2"/>
      <c r="AF678" s="2"/>
      <c r="AG678" s="2"/>
    </row>
    <row r="679" spans="1:33" ht="1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2"/>
      <c r="AE679" s="2"/>
      <c r="AF679" s="2"/>
      <c r="AG679" s="2"/>
    </row>
    <row r="680" spans="1:33" ht="1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2"/>
      <c r="AE680" s="2"/>
      <c r="AF680" s="2"/>
      <c r="AG680" s="2"/>
    </row>
    <row r="681" spans="1:33" ht="1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2"/>
      <c r="AE681" s="2"/>
      <c r="AF681" s="2"/>
      <c r="AG681" s="2"/>
    </row>
    <row r="682" spans="1:33" ht="1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2"/>
      <c r="AE682" s="2"/>
      <c r="AF682" s="2"/>
      <c r="AG682" s="2"/>
    </row>
    <row r="683" spans="1:33" ht="1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2"/>
      <c r="AE683" s="2"/>
      <c r="AF683" s="2"/>
      <c r="AG683" s="2"/>
    </row>
    <row r="684" spans="1:33" ht="1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2"/>
      <c r="AE684" s="2"/>
      <c r="AF684" s="2"/>
      <c r="AG684" s="2"/>
    </row>
    <row r="685" spans="1:33" ht="1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2"/>
      <c r="AE685" s="2"/>
      <c r="AF685" s="2"/>
      <c r="AG685" s="2"/>
    </row>
    <row r="686" spans="1:33" ht="1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2"/>
      <c r="AE686" s="2"/>
      <c r="AF686" s="2"/>
      <c r="AG686" s="2"/>
    </row>
    <row r="687" spans="1:33" ht="1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2"/>
      <c r="AE687" s="2"/>
      <c r="AF687" s="2"/>
      <c r="AG687" s="2"/>
    </row>
    <row r="688" spans="1:33" ht="1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2"/>
      <c r="AE688" s="2"/>
      <c r="AF688" s="2"/>
      <c r="AG688" s="2"/>
    </row>
    <row r="689" spans="1:33" ht="1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2"/>
      <c r="AE689" s="2"/>
      <c r="AF689" s="2"/>
      <c r="AG689" s="2"/>
    </row>
    <row r="690" spans="1:33" ht="1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2"/>
      <c r="AE690" s="2"/>
      <c r="AF690" s="2"/>
      <c r="AG690" s="2"/>
    </row>
    <row r="691" spans="1:33" ht="1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2"/>
      <c r="AE691" s="2"/>
      <c r="AF691" s="2"/>
      <c r="AG691" s="2"/>
    </row>
    <row r="692" spans="1:33" ht="1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2"/>
      <c r="AE692" s="2"/>
      <c r="AF692" s="2"/>
      <c r="AG692" s="2"/>
    </row>
    <row r="693" spans="1:33" ht="1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2"/>
      <c r="AE693" s="2"/>
      <c r="AF693" s="2"/>
      <c r="AG693" s="2"/>
    </row>
    <row r="694" spans="1:33" ht="1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2"/>
      <c r="AE694" s="2"/>
      <c r="AF694" s="2"/>
      <c r="AG694" s="2"/>
    </row>
    <row r="695" spans="1:33" ht="1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2"/>
      <c r="AE695" s="2"/>
      <c r="AF695" s="2"/>
      <c r="AG695" s="2"/>
    </row>
    <row r="696" spans="1:33" ht="1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2"/>
      <c r="AE696" s="2"/>
      <c r="AF696" s="2"/>
      <c r="AG696" s="2"/>
    </row>
    <row r="697" spans="1:33" ht="1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2"/>
      <c r="AE697" s="2"/>
      <c r="AF697" s="2"/>
      <c r="AG697" s="2"/>
    </row>
    <row r="698" spans="1:33" ht="1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2"/>
      <c r="AE698" s="2"/>
      <c r="AF698" s="2"/>
      <c r="AG698" s="2"/>
    </row>
    <row r="699" spans="1:33" ht="1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2"/>
      <c r="AE699" s="2"/>
      <c r="AF699" s="2"/>
      <c r="AG699" s="2"/>
    </row>
    <row r="700" spans="1:33" ht="1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2"/>
      <c r="AE700" s="2"/>
      <c r="AF700" s="2"/>
      <c r="AG700" s="2"/>
    </row>
    <row r="701" spans="1:33" ht="1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2"/>
      <c r="AE701" s="2"/>
      <c r="AF701" s="2"/>
      <c r="AG701" s="2"/>
    </row>
    <row r="702" spans="1:33" ht="1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2"/>
      <c r="AE702" s="2"/>
      <c r="AF702" s="2"/>
      <c r="AG702" s="2"/>
    </row>
    <row r="703" spans="1:33" ht="1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2"/>
      <c r="AE703" s="2"/>
      <c r="AF703" s="2"/>
      <c r="AG703" s="2"/>
    </row>
    <row r="704" spans="1:33" ht="1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2"/>
      <c r="AE704" s="2"/>
      <c r="AF704" s="2"/>
      <c r="AG704" s="2"/>
    </row>
    <row r="705" spans="1:33" ht="1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2"/>
      <c r="AE705" s="2"/>
      <c r="AF705" s="2"/>
      <c r="AG705" s="2"/>
    </row>
    <row r="706" spans="1:33" ht="1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2"/>
      <c r="AE706" s="2"/>
      <c r="AF706" s="2"/>
      <c r="AG706" s="2"/>
    </row>
    <row r="707" spans="1:33" ht="1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2"/>
      <c r="AE707" s="2"/>
      <c r="AF707" s="2"/>
      <c r="AG707" s="2"/>
    </row>
    <row r="708" spans="1:33" ht="1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2"/>
      <c r="AE708" s="2"/>
      <c r="AF708" s="2"/>
      <c r="AG708" s="2"/>
    </row>
    <row r="709" spans="1:33" ht="1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2"/>
      <c r="AE709" s="2"/>
      <c r="AF709" s="2"/>
      <c r="AG709" s="2"/>
    </row>
    <row r="710" spans="1:33" ht="1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2"/>
      <c r="AE710" s="2"/>
      <c r="AF710" s="2"/>
      <c r="AG710" s="2"/>
    </row>
    <row r="711" spans="1:33" ht="1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2"/>
      <c r="AE711" s="2"/>
      <c r="AF711" s="2"/>
      <c r="AG711" s="2"/>
    </row>
    <row r="712" spans="1:33" ht="1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2"/>
      <c r="AE712" s="2"/>
      <c r="AF712" s="2"/>
      <c r="AG712" s="2"/>
    </row>
    <row r="713" spans="1:33" ht="1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2"/>
      <c r="AE713" s="2"/>
      <c r="AF713" s="2"/>
      <c r="AG713" s="2"/>
    </row>
    <row r="714" spans="1:33" ht="1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2"/>
      <c r="AE714" s="2"/>
      <c r="AF714" s="2"/>
      <c r="AG714" s="2"/>
    </row>
    <row r="715" spans="1:33" ht="1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2"/>
      <c r="AE715" s="2"/>
      <c r="AF715" s="2"/>
      <c r="AG715" s="2"/>
    </row>
    <row r="716" spans="1:33" ht="1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2"/>
      <c r="AE716" s="2"/>
      <c r="AF716" s="2"/>
      <c r="AG716" s="2"/>
    </row>
    <row r="717" spans="1:33" ht="1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2"/>
      <c r="AE717" s="2"/>
      <c r="AF717" s="2"/>
      <c r="AG717" s="2"/>
    </row>
    <row r="718" spans="1:33" ht="1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2"/>
      <c r="AE718" s="2"/>
      <c r="AF718" s="2"/>
      <c r="AG718" s="2"/>
    </row>
    <row r="719" spans="1:33" ht="1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2"/>
      <c r="AE719" s="2"/>
      <c r="AF719" s="2"/>
      <c r="AG719" s="2"/>
    </row>
    <row r="720" spans="1:33" ht="1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2"/>
      <c r="AE720" s="2"/>
      <c r="AF720" s="2"/>
      <c r="AG720" s="2"/>
    </row>
    <row r="721" spans="1:33" ht="1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2"/>
      <c r="AE721" s="2"/>
      <c r="AF721" s="2"/>
      <c r="AG721" s="2"/>
    </row>
    <row r="722" spans="1:33" ht="1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2"/>
      <c r="AE722" s="2"/>
      <c r="AF722" s="2"/>
      <c r="AG722" s="2"/>
    </row>
    <row r="723" spans="1:33" ht="1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2"/>
      <c r="AE723" s="2"/>
      <c r="AF723" s="2"/>
      <c r="AG723" s="2"/>
    </row>
    <row r="724" spans="1:33" ht="1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2"/>
      <c r="AE724" s="2"/>
      <c r="AF724" s="2"/>
      <c r="AG724" s="2"/>
    </row>
    <row r="725" spans="1:33" ht="1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2"/>
      <c r="AE725" s="2"/>
      <c r="AF725" s="2"/>
      <c r="AG725" s="2"/>
    </row>
    <row r="726" spans="1:33" ht="1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2"/>
      <c r="AE726" s="2"/>
      <c r="AF726" s="2"/>
      <c r="AG726" s="2"/>
    </row>
    <row r="727" spans="1:33" ht="1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2"/>
      <c r="AE727" s="2"/>
      <c r="AF727" s="2"/>
      <c r="AG727" s="2"/>
    </row>
    <row r="728" spans="1:33" ht="1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2"/>
      <c r="AE728" s="2"/>
      <c r="AF728" s="2"/>
      <c r="AG728" s="2"/>
    </row>
    <row r="729" spans="1:33" ht="1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2"/>
      <c r="AE729" s="2"/>
      <c r="AF729" s="2"/>
      <c r="AG729" s="2"/>
    </row>
    <row r="730" spans="1:33" ht="1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2"/>
      <c r="AE730" s="2"/>
      <c r="AF730" s="2"/>
      <c r="AG730" s="2"/>
    </row>
    <row r="731" spans="1:33" ht="1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2"/>
      <c r="AE731" s="2"/>
      <c r="AF731" s="2"/>
      <c r="AG731" s="2"/>
    </row>
    <row r="732" spans="1:33" ht="1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2"/>
      <c r="AE732" s="2"/>
      <c r="AF732" s="2"/>
      <c r="AG732" s="2"/>
    </row>
    <row r="733" spans="1:33" ht="1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2"/>
      <c r="AE733" s="2"/>
      <c r="AF733" s="2"/>
      <c r="AG733" s="2"/>
    </row>
    <row r="734" spans="1:33" ht="1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2"/>
      <c r="AE734" s="2"/>
      <c r="AF734" s="2"/>
      <c r="AG734" s="2"/>
    </row>
    <row r="735" spans="1:33" ht="1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2"/>
      <c r="AE735" s="2"/>
      <c r="AF735" s="2"/>
      <c r="AG735" s="2"/>
    </row>
    <row r="736" spans="1:33" ht="1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2"/>
      <c r="AE736" s="2"/>
      <c r="AF736" s="2"/>
      <c r="AG736" s="2"/>
    </row>
    <row r="737" spans="1:33" ht="1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2"/>
      <c r="AE737" s="2"/>
      <c r="AF737" s="2"/>
      <c r="AG737" s="2"/>
    </row>
    <row r="738" spans="1:33" ht="1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2"/>
      <c r="AE738" s="2"/>
      <c r="AF738" s="2"/>
      <c r="AG738" s="2"/>
    </row>
    <row r="739" spans="1:33" ht="1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2"/>
      <c r="AE739" s="2"/>
      <c r="AF739" s="2"/>
      <c r="AG739" s="2"/>
    </row>
    <row r="740" spans="1:33" ht="1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2"/>
      <c r="AE740" s="2"/>
      <c r="AF740" s="2"/>
      <c r="AG740" s="2"/>
    </row>
    <row r="741" spans="1:33" ht="1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2"/>
      <c r="AE741" s="2"/>
      <c r="AF741" s="2"/>
      <c r="AG741" s="2"/>
    </row>
    <row r="742" spans="1:33" ht="1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2"/>
      <c r="AE742" s="2"/>
      <c r="AF742" s="2"/>
      <c r="AG742" s="2"/>
    </row>
    <row r="743" spans="1:33" ht="1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2"/>
      <c r="AE743" s="2"/>
      <c r="AF743" s="2"/>
      <c r="AG743" s="2"/>
    </row>
    <row r="744" spans="1:33" ht="1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2"/>
      <c r="AE744" s="2"/>
      <c r="AF744" s="2"/>
      <c r="AG744" s="2"/>
    </row>
    <row r="745" spans="1:33" ht="1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2"/>
      <c r="AE745" s="2"/>
      <c r="AF745" s="2"/>
      <c r="AG745" s="2"/>
    </row>
    <row r="746" spans="1:33" ht="1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2"/>
      <c r="AE746" s="2"/>
      <c r="AF746" s="2"/>
      <c r="AG746" s="2"/>
    </row>
    <row r="747" spans="1:33" ht="1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2"/>
      <c r="AE747" s="2"/>
      <c r="AF747" s="2"/>
      <c r="AG747" s="2"/>
    </row>
    <row r="748" spans="1:33" ht="1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2"/>
      <c r="AE748" s="2"/>
      <c r="AF748" s="2"/>
      <c r="AG748" s="2"/>
    </row>
    <row r="749" spans="1:33" ht="1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2"/>
      <c r="AE749" s="2"/>
      <c r="AF749" s="2"/>
      <c r="AG749" s="2"/>
    </row>
    <row r="750" spans="1:33" ht="1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2"/>
      <c r="AE750" s="2"/>
      <c r="AF750" s="2"/>
      <c r="AG750" s="2"/>
    </row>
    <row r="751" spans="1:33" ht="1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2"/>
      <c r="AE751" s="2"/>
      <c r="AF751" s="2"/>
      <c r="AG751" s="2"/>
    </row>
    <row r="752" spans="1:33" ht="1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2"/>
      <c r="AE752" s="2"/>
      <c r="AF752" s="2"/>
      <c r="AG752" s="2"/>
    </row>
    <row r="753" spans="1:33" ht="1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2"/>
      <c r="AE753" s="2"/>
      <c r="AF753" s="2"/>
      <c r="AG753" s="2"/>
    </row>
    <row r="754" spans="1:33" ht="1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2"/>
      <c r="AE754" s="2"/>
      <c r="AF754" s="2"/>
      <c r="AG754" s="2"/>
    </row>
    <row r="755" spans="1:33" ht="1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2"/>
      <c r="AE755" s="2"/>
      <c r="AF755" s="2"/>
      <c r="AG755" s="2"/>
    </row>
    <row r="756" spans="1:33" ht="1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2"/>
      <c r="AE756" s="2"/>
      <c r="AF756" s="2"/>
      <c r="AG756" s="2"/>
    </row>
    <row r="757" spans="1:33" ht="1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2"/>
      <c r="AE757" s="2"/>
      <c r="AF757" s="2"/>
      <c r="AG757" s="2"/>
    </row>
    <row r="758" spans="1:33" ht="1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2"/>
      <c r="AE758" s="2"/>
      <c r="AF758" s="2"/>
      <c r="AG758" s="2"/>
    </row>
    <row r="759" spans="1:33" ht="1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2"/>
      <c r="AE759" s="2"/>
      <c r="AF759" s="2"/>
      <c r="AG759" s="2"/>
    </row>
    <row r="760" spans="1:33" ht="1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2"/>
      <c r="AE760" s="2"/>
      <c r="AF760" s="2"/>
      <c r="AG760" s="2"/>
    </row>
    <row r="761" spans="1:33" ht="1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2"/>
      <c r="AE761" s="2"/>
      <c r="AF761" s="2"/>
      <c r="AG761" s="2"/>
    </row>
    <row r="762" spans="1:33" ht="1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2"/>
      <c r="AE762" s="2"/>
      <c r="AF762" s="2"/>
      <c r="AG762" s="2"/>
    </row>
    <row r="763" spans="1:33" ht="1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2"/>
      <c r="AE763" s="2"/>
      <c r="AF763" s="2"/>
      <c r="AG763" s="2"/>
    </row>
    <row r="764" spans="1:33" ht="1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2"/>
      <c r="AE764" s="2"/>
      <c r="AF764" s="2"/>
      <c r="AG764" s="2"/>
    </row>
    <row r="765" spans="1:33" ht="1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2"/>
      <c r="AE765" s="2"/>
      <c r="AF765" s="2"/>
      <c r="AG765" s="2"/>
    </row>
    <row r="766" spans="1:33" ht="1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2"/>
      <c r="AE766" s="2"/>
      <c r="AF766" s="2"/>
      <c r="AG766" s="2"/>
    </row>
    <row r="767" spans="1:33" ht="1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2"/>
      <c r="AE767" s="2"/>
      <c r="AF767" s="2"/>
      <c r="AG767" s="2"/>
    </row>
    <row r="768" spans="1:33" ht="1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2"/>
      <c r="AE768" s="2"/>
      <c r="AF768" s="2"/>
      <c r="AG768" s="2"/>
    </row>
    <row r="769" spans="1:33" ht="1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2"/>
      <c r="AE769" s="2"/>
      <c r="AF769" s="2"/>
      <c r="AG769" s="2"/>
    </row>
    <row r="770" spans="1:33" ht="1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2"/>
      <c r="AE770" s="2"/>
      <c r="AF770" s="2"/>
      <c r="AG770" s="2"/>
    </row>
    <row r="771" spans="1:33" ht="1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2"/>
      <c r="AE771" s="2"/>
      <c r="AF771" s="2"/>
      <c r="AG771" s="2"/>
    </row>
    <row r="772" spans="1:33" ht="1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2"/>
      <c r="AE772" s="2"/>
      <c r="AF772" s="2"/>
      <c r="AG772" s="2"/>
    </row>
    <row r="773" spans="1:33" ht="1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2"/>
      <c r="AE773" s="2"/>
      <c r="AF773" s="2"/>
      <c r="AG773" s="2"/>
    </row>
    <row r="774" spans="1:33" ht="1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2"/>
      <c r="AE774" s="2"/>
      <c r="AF774" s="2"/>
      <c r="AG774" s="2"/>
    </row>
    <row r="775" spans="1:33" ht="1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2"/>
      <c r="AE775" s="2"/>
      <c r="AF775" s="2"/>
      <c r="AG775" s="2"/>
    </row>
    <row r="776" spans="1:33" ht="1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2"/>
      <c r="AE776" s="2"/>
      <c r="AF776" s="2"/>
      <c r="AG776" s="2"/>
    </row>
    <row r="777" spans="1:33" ht="1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2"/>
      <c r="AE777" s="2"/>
      <c r="AF777" s="2"/>
      <c r="AG777" s="2"/>
    </row>
    <row r="778" spans="1:33" ht="1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2"/>
      <c r="AE778" s="2"/>
      <c r="AF778" s="2"/>
      <c r="AG778" s="2"/>
    </row>
    <row r="779" spans="1:33" ht="1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2"/>
      <c r="AE779" s="2"/>
      <c r="AF779" s="2"/>
      <c r="AG779" s="2"/>
    </row>
    <row r="780" spans="1:33" ht="1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2"/>
      <c r="AE780" s="2"/>
      <c r="AF780" s="2"/>
      <c r="AG780" s="2"/>
    </row>
    <row r="781" spans="1:33" ht="1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2"/>
      <c r="AE781" s="2"/>
      <c r="AF781" s="2"/>
      <c r="AG781" s="2"/>
    </row>
    <row r="782" spans="1:33" ht="1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2"/>
      <c r="AE782" s="2"/>
      <c r="AF782" s="2"/>
      <c r="AG782" s="2"/>
    </row>
    <row r="783" spans="1:33" ht="1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2"/>
      <c r="AE783" s="2"/>
      <c r="AF783" s="2"/>
      <c r="AG783" s="2"/>
    </row>
    <row r="784" spans="1:33" ht="1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2"/>
      <c r="AE784" s="2"/>
      <c r="AF784" s="2"/>
      <c r="AG784" s="2"/>
    </row>
    <row r="785" spans="1:33" ht="1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2"/>
      <c r="AE785" s="2"/>
      <c r="AF785" s="2"/>
      <c r="AG785" s="2"/>
    </row>
    <row r="786" spans="1:33" ht="1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2"/>
      <c r="AE786" s="2"/>
      <c r="AF786" s="2"/>
      <c r="AG786" s="2"/>
    </row>
    <row r="787" spans="1:33" ht="1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2"/>
      <c r="AE787" s="2"/>
      <c r="AF787" s="2"/>
      <c r="AG787" s="2"/>
    </row>
    <row r="788" spans="1:33" ht="1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2"/>
      <c r="AE788" s="2"/>
      <c r="AF788" s="2"/>
      <c r="AG788" s="2"/>
    </row>
    <row r="789" spans="1:33" ht="1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2"/>
      <c r="AE789" s="2"/>
      <c r="AF789" s="2"/>
      <c r="AG789" s="2"/>
    </row>
    <row r="790" spans="1:33" ht="1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2"/>
      <c r="AE790" s="2"/>
      <c r="AF790" s="2"/>
      <c r="AG790" s="2"/>
    </row>
    <row r="791" spans="1:33" ht="1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2"/>
      <c r="AE791" s="2"/>
      <c r="AF791" s="2"/>
      <c r="AG791" s="2"/>
    </row>
    <row r="792" spans="1:33" ht="1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2"/>
      <c r="AE792" s="2"/>
      <c r="AF792" s="2"/>
      <c r="AG792" s="2"/>
    </row>
    <row r="793" spans="1:33" ht="1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2"/>
      <c r="AE793" s="2"/>
      <c r="AF793" s="2"/>
      <c r="AG793" s="2"/>
    </row>
    <row r="794" spans="1:33" ht="1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2"/>
      <c r="AE794" s="2"/>
      <c r="AF794" s="2"/>
      <c r="AG794" s="2"/>
    </row>
    <row r="795" spans="1:33" ht="1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2"/>
      <c r="AE795" s="2"/>
      <c r="AF795" s="2"/>
      <c r="AG795" s="2"/>
    </row>
    <row r="796" spans="1:33" ht="1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2"/>
      <c r="AE796" s="2"/>
      <c r="AF796" s="2"/>
      <c r="AG796" s="2"/>
    </row>
    <row r="797" spans="1:33" ht="1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2"/>
      <c r="AE797" s="2"/>
      <c r="AF797" s="2"/>
      <c r="AG797" s="2"/>
    </row>
    <row r="798" spans="1:33" ht="1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2"/>
      <c r="AE798" s="2"/>
      <c r="AF798" s="2"/>
      <c r="AG798" s="2"/>
    </row>
    <row r="799" spans="1:33" ht="1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2"/>
      <c r="AE799" s="2"/>
      <c r="AF799" s="2"/>
      <c r="AG799" s="2"/>
    </row>
    <row r="800" spans="1:33" ht="1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2"/>
      <c r="AE800" s="2"/>
      <c r="AF800" s="2"/>
      <c r="AG800" s="2"/>
    </row>
    <row r="801" spans="1:33" ht="1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2"/>
      <c r="AE801" s="2"/>
      <c r="AF801" s="2"/>
      <c r="AG801" s="2"/>
    </row>
    <row r="802" spans="1:33" ht="1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2"/>
      <c r="AE802" s="2"/>
      <c r="AF802" s="2"/>
      <c r="AG802" s="2"/>
    </row>
    <row r="803" spans="1:33" ht="1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2"/>
      <c r="AE803" s="2"/>
      <c r="AF803" s="2"/>
      <c r="AG803" s="2"/>
    </row>
    <row r="804" spans="1:33" ht="1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2"/>
      <c r="AE804" s="2"/>
      <c r="AF804" s="2"/>
      <c r="AG804" s="2"/>
    </row>
    <row r="805" spans="1:33" ht="1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2"/>
      <c r="AE805" s="2"/>
      <c r="AF805" s="2"/>
      <c r="AG805" s="2"/>
    </row>
    <row r="806" spans="1:33" ht="1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2"/>
      <c r="AE806" s="2"/>
      <c r="AF806" s="2"/>
      <c r="AG806" s="2"/>
    </row>
    <row r="807" spans="1:33" ht="1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2"/>
      <c r="AE807" s="2"/>
      <c r="AF807" s="2"/>
      <c r="AG807" s="2"/>
    </row>
    <row r="808" spans="1:33" ht="1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2"/>
      <c r="AE808" s="2"/>
      <c r="AF808" s="2"/>
      <c r="AG808" s="2"/>
    </row>
    <row r="809" spans="1:33" ht="1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2"/>
      <c r="AE809" s="2"/>
      <c r="AF809" s="2"/>
      <c r="AG809" s="2"/>
    </row>
    <row r="810" spans="1:33" ht="1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2"/>
      <c r="AE810" s="2"/>
      <c r="AF810" s="2"/>
      <c r="AG810" s="2"/>
    </row>
    <row r="811" spans="1:33" ht="1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2"/>
      <c r="AE811" s="2"/>
      <c r="AF811" s="2"/>
      <c r="AG811" s="2"/>
    </row>
    <row r="812" spans="1:33" ht="1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2"/>
      <c r="AE812" s="2"/>
      <c r="AF812" s="2"/>
      <c r="AG812" s="2"/>
    </row>
    <row r="813" spans="1:33" ht="1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2"/>
      <c r="AE813" s="2"/>
      <c r="AF813" s="2"/>
      <c r="AG813" s="2"/>
    </row>
    <row r="814" spans="1:33" ht="1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2"/>
      <c r="AE814" s="2"/>
      <c r="AF814" s="2"/>
      <c r="AG814" s="2"/>
    </row>
    <row r="815" spans="1:33" ht="1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2"/>
      <c r="AE815" s="2"/>
      <c r="AF815" s="2"/>
      <c r="AG815" s="2"/>
    </row>
    <row r="816" spans="1:33" ht="1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2"/>
      <c r="AE816" s="2"/>
      <c r="AF816" s="2"/>
      <c r="AG816" s="2"/>
    </row>
    <row r="817" spans="1:33" ht="1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2"/>
      <c r="AE817" s="2"/>
      <c r="AF817" s="2"/>
      <c r="AG817" s="2"/>
    </row>
    <row r="818" spans="1:33" ht="1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2"/>
      <c r="AE818" s="2"/>
      <c r="AF818" s="2"/>
      <c r="AG818" s="2"/>
    </row>
    <row r="819" spans="1:33" ht="1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2"/>
      <c r="AE819" s="2"/>
      <c r="AF819" s="2"/>
      <c r="AG819" s="2"/>
    </row>
    <row r="820" spans="1:33" ht="1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2"/>
      <c r="AE820" s="2"/>
      <c r="AF820" s="2"/>
      <c r="AG820" s="2"/>
    </row>
    <row r="821" spans="1:33" ht="1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2"/>
      <c r="AE821" s="2"/>
      <c r="AF821" s="2"/>
      <c r="AG821" s="2"/>
    </row>
    <row r="822" spans="1:33" ht="1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2"/>
      <c r="AE822" s="2"/>
      <c r="AF822" s="2"/>
      <c r="AG822" s="2"/>
    </row>
    <row r="823" spans="1:33" ht="1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2"/>
      <c r="AE823" s="2"/>
      <c r="AF823" s="2"/>
      <c r="AG823" s="2"/>
    </row>
    <row r="824" spans="1:33" ht="1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2"/>
      <c r="AE824" s="2"/>
      <c r="AF824" s="2"/>
      <c r="AG824" s="2"/>
    </row>
    <row r="825" spans="1:33" ht="1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2"/>
      <c r="AE825" s="2"/>
      <c r="AF825" s="2"/>
      <c r="AG825" s="2"/>
    </row>
    <row r="826" spans="1:33" ht="1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2"/>
      <c r="AE826" s="2"/>
      <c r="AF826" s="2"/>
      <c r="AG826" s="2"/>
    </row>
    <row r="827" spans="1:33" ht="1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2"/>
      <c r="AE827" s="2"/>
      <c r="AF827" s="2"/>
      <c r="AG827" s="2"/>
    </row>
    <row r="828" spans="1:33" ht="1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2"/>
      <c r="AE828" s="2"/>
      <c r="AF828" s="2"/>
      <c r="AG828" s="2"/>
    </row>
    <row r="829" spans="1:33" ht="1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2"/>
      <c r="AE829" s="2"/>
      <c r="AF829" s="2"/>
      <c r="AG829" s="2"/>
    </row>
    <row r="830" spans="1:33" ht="1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2"/>
      <c r="AE830" s="2"/>
      <c r="AF830" s="2"/>
      <c r="AG830" s="2"/>
    </row>
    <row r="831" spans="1:33" ht="1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2"/>
      <c r="AE831" s="2"/>
      <c r="AF831" s="2"/>
      <c r="AG831" s="2"/>
    </row>
    <row r="832" spans="1:33" ht="1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2"/>
      <c r="AE832" s="2"/>
      <c r="AF832" s="2"/>
      <c r="AG832" s="2"/>
    </row>
    <row r="833" spans="1:33" ht="1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2"/>
      <c r="AE833" s="2"/>
      <c r="AF833" s="2"/>
      <c r="AG833" s="2"/>
    </row>
    <row r="834" spans="1:33" ht="1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2"/>
      <c r="AE834" s="2"/>
      <c r="AF834" s="2"/>
      <c r="AG834" s="2"/>
    </row>
    <row r="835" spans="1:33" ht="1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2"/>
      <c r="AE835" s="2"/>
      <c r="AF835" s="2"/>
      <c r="AG835" s="2"/>
    </row>
    <row r="836" spans="1:33" ht="1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2"/>
      <c r="AE836" s="2"/>
      <c r="AF836" s="2"/>
      <c r="AG836" s="2"/>
    </row>
    <row r="837" spans="1:33" ht="1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2"/>
      <c r="AE837" s="2"/>
      <c r="AF837" s="2"/>
      <c r="AG837" s="2"/>
    </row>
    <row r="838" spans="1:33" ht="1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2"/>
      <c r="AE838" s="2"/>
      <c r="AF838" s="2"/>
      <c r="AG838" s="2"/>
    </row>
    <row r="839" spans="1:33" ht="1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2"/>
      <c r="AE839" s="2"/>
      <c r="AF839" s="2"/>
      <c r="AG839" s="2"/>
    </row>
    <row r="840" spans="1:33" ht="1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2"/>
      <c r="AE840" s="2"/>
      <c r="AF840" s="2"/>
      <c r="AG840" s="2"/>
    </row>
    <row r="841" spans="1:33" ht="1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2"/>
      <c r="AE841" s="2"/>
      <c r="AF841" s="2"/>
      <c r="AG841" s="2"/>
    </row>
    <row r="842" spans="1:33" ht="1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2"/>
      <c r="AE842" s="2"/>
      <c r="AF842" s="2"/>
      <c r="AG842" s="2"/>
    </row>
    <row r="843" spans="1:33" ht="1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2"/>
      <c r="AE843" s="2"/>
      <c r="AF843" s="2"/>
      <c r="AG843" s="2"/>
    </row>
    <row r="844" spans="1:33" ht="1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2"/>
      <c r="AE844" s="2"/>
      <c r="AF844" s="2"/>
      <c r="AG844" s="2"/>
    </row>
    <row r="845" spans="1:33" ht="1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2"/>
      <c r="AE845" s="2"/>
      <c r="AF845" s="2"/>
      <c r="AG845" s="2"/>
    </row>
    <row r="846" spans="1:33" ht="1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2"/>
      <c r="AE846" s="2"/>
      <c r="AF846" s="2"/>
      <c r="AG846" s="2"/>
    </row>
    <row r="847" spans="1:33" ht="1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2"/>
      <c r="AE847" s="2"/>
      <c r="AF847" s="2"/>
      <c r="AG847" s="2"/>
    </row>
    <row r="848" spans="1:33" ht="1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2"/>
      <c r="AE848" s="2"/>
      <c r="AF848" s="2"/>
      <c r="AG848" s="2"/>
    </row>
    <row r="849" spans="1:33" ht="1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2"/>
      <c r="AE849" s="2"/>
      <c r="AF849" s="2"/>
      <c r="AG849" s="2"/>
    </row>
    <row r="850" spans="1:33" ht="1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2"/>
      <c r="AE850" s="2"/>
      <c r="AF850" s="2"/>
      <c r="AG850" s="2"/>
    </row>
    <row r="851" spans="1:33" ht="1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2"/>
      <c r="AE851" s="2"/>
      <c r="AF851" s="2"/>
      <c r="AG851" s="2"/>
    </row>
    <row r="852" spans="1:33" ht="1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2"/>
      <c r="AE852" s="2"/>
      <c r="AF852" s="2"/>
      <c r="AG852" s="2"/>
    </row>
    <row r="853" spans="1:33" ht="1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2"/>
      <c r="AE853" s="2"/>
      <c r="AF853" s="2"/>
      <c r="AG853" s="2"/>
    </row>
    <row r="854" spans="1:33" ht="1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2"/>
      <c r="AE854" s="2"/>
      <c r="AF854" s="2"/>
      <c r="AG854" s="2"/>
    </row>
    <row r="855" spans="1:33" ht="1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2"/>
      <c r="AE855" s="2"/>
      <c r="AF855" s="2"/>
      <c r="AG855" s="2"/>
    </row>
    <row r="856" spans="1:33" ht="1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2"/>
      <c r="AE856" s="2"/>
      <c r="AF856" s="2"/>
      <c r="AG856" s="2"/>
    </row>
    <row r="857" spans="1:33" ht="1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2"/>
      <c r="AE857" s="2"/>
      <c r="AF857" s="2"/>
      <c r="AG857" s="2"/>
    </row>
    <row r="858" spans="1:33" ht="1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2"/>
      <c r="AE858" s="2"/>
      <c r="AF858" s="2"/>
      <c r="AG858" s="2"/>
    </row>
    <row r="859" spans="1:33" ht="1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2"/>
      <c r="AE859" s="2"/>
      <c r="AF859" s="2"/>
      <c r="AG859" s="2"/>
    </row>
    <row r="860" spans="1:33" ht="1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2"/>
      <c r="AE860" s="2"/>
      <c r="AF860" s="2"/>
      <c r="AG860" s="2"/>
    </row>
    <row r="861" spans="1:33" ht="1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2"/>
      <c r="AE861" s="2"/>
      <c r="AF861" s="2"/>
      <c r="AG861" s="2"/>
    </row>
    <row r="862" spans="1:33" ht="1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2"/>
      <c r="AE862" s="2"/>
      <c r="AF862" s="2"/>
      <c r="AG862" s="2"/>
    </row>
    <row r="863" spans="1:33" ht="1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2"/>
      <c r="AE863" s="2"/>
      <c r="AF863" s="2"/>
      <c r="AG863" s="2"/>
    </row>
    <row r="864" spans="1:33" ht="1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2"/>
      <c r="AE864" s="2"/>
      <c r="AF864" s="2"/>
      <c r="AG864" s="2"/>
    </row>
    <row r="865" spans="1:33" ht="1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2"/>
      <c r="AE865" s="2"/>
      <c r="AF865" s="2"/>
      <c r="AG865" s="2"/>
    </row>
    <row r="866" spans="1:33" ht="1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2"/>
      <c r="AE866" s="2"/>
      <c r="AF866" s="2"/>
      <c r="AG866" s="2"/>
    </row>
    <row r="867" spans="1:33" ht="1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2"/>
      <c r="AE867" s="2"/>
      <c r="AF867" s="2"/>
      <c r="AG867" s="2"/>
    </row>
    <row r="868" spans="1:33" ht="1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2"/>
      <c r="AE868" s="2"/>
      <c r="AF868" s="2"/>
      <c r="AG868" s="2"/>
    </row>
    <row r="869" spans="1:33" ht="1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2"/>
      <c r="AE869" s="2"/>
      <c r="AF869" s="2"/>
      <c r="AG869" s="2"/>
    </row>
    <row r="870" spans="1:33" ht="1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2"/>
      <c r="AE870" s="2"/>
      <c r="AF870" s="2"/>
      <c r="AG870" s="2"/>
    </row>
    <row r="871" spans="1:33" ht="1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2"/>
      <c r="AE871" s="2"/>
      <c r="AF871" s="2"/>
      <c r="AG871" s="2"/>
    </row>
    <row r="872" spans="1:33" ht="1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2"/>
      <c r="AE872" s="2"/>
      <c r="AF872" s="2"/>
      <c r="AG872" s="2"/>
    </row>
    <row r="873" spans="1:33" ht="1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2"/>
      <c r="AE873" s="2"/>
      <c r="AF873" s="2"/>
      <c r="AG873" s="2"/>
    </row>
    <row r="874" spans="1:33" ht="1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2"/>
      <c r="AE874" s="2"/>
      <c r="AF874" s="2"/>
      <c r="AG874" s="2"/>
    </row>
    <row r="875" spans="1:33" ht="1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2"/>
      <c r="AE875" s="2"/>
      <c r="AF875" s="2"/>
      <c r="AG875" s="2"/>
    </row>
    <row r="876" spans="1:33" ht="1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2"/>
      <c r="AE876" s="2"/>
      <c r="AF876" s="2"/>
      <c r="AG876" s="2"/>
    </row>
    <row r="877" spans="1:33" ht="1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2"/>
      <c r="AE877" s="2"/>
      <c r="AF877" s="2"/>
      <c r="AG877" s="2"/>
    </row>
    <row r="878" spans="1:33" ht="1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2"/>
      <c r="AE878" s="2"/>
      <c r="AF878" s="2"/>
      <c r="AG878" s="2"/>
    </row>
    <row r="879" spans="1:33" ht="1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2"/>
      <c r="AE879" s="2"/>
      <c r="AF879" s="2"/>
      <c r="AG879" s="2"/>
    </row>
    <row r="880" spans="1:33" ht="1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2"/>
      <c r="AE880" s="2"/>
      <c r="AF880" s="2"/>
      <c r="AG880" s="2"/>
    </row>
    <row r="881" spans="1:33" ht="1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2"/>
      <c r="AE881" s="2"/>
      <c r="AF881" s="2"/>
      <c r="AG881" s="2"/>
    </row>
    <row r="882" spans="1:33" ht="1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2"/>
      <c r="AE882" s="2"/>
      <c r="AF882" s="2"/>
      <c r="AG882" s="2"/>
    </row>
    <row r="883" spans="1:33" ht="1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2"/>
      <c r="AE883" s="2"/>
      <c r="AF883" s="2"/>
      <c r="AG883" s="2"/>
    </row>
    <row r="884" spans="1:33" ht="1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2"/>
      <c r="AE884" s="2"/>
      <c r="AF884" s="2"/>
      <c r="AG884" s="2"/>
    </row>
    <row r="885" spans="1:33" ht="1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2"/>
      <c r="AE885" s="2"/>
      <c r="AF885" s="2"/>
      <c r="AG885" s="2"/>
    </row>
    <row r="886" spans="1:33" ht="1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2"/>
      <c r="AE886" s="2"/>
      <c r="AF886" s="2"/>
      <c r="AG886" s="2"/>
    </row>
    <row r="887" spans="1:33" ht="1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2"/>
      <c r="AE887" s="2"/>
      <c r="AF887" s="2"/>
      <c r="AG887" s="2"/>
    </row>
    <row r="888" spans="1:33" ht="1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2"/>
      <c r="AE888" s="2"/>
      <c r="AF888" s="2"/>
      <c r="AG888" s="2"/>
    </row>
    <row r="889" spans="1:33" ht="1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2"/>
      <c r="AE889" s="2"/>
      <c r="AF889" s="2"/>
      <c r="AG889" s="2"/>
    </row>
    <row r="890" spans="1:33" ht="1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2"/>
      <c r="AE890" s="2"/>
      <c r="AF890" s="2"/>
      <c r="AG890" s="2"/>
    </row>
    <row r="891" spans="1:33" ht="1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2"/>
      <c r="AE891" s="2"/>
      <c r="AF891" s="2"/>
      <c r="AG891" s="2"/>
    </row>
    <row r="892" spans="1:33" ht="1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2"/>
      <c r="AE892" s="2"/>
      <c r="AF892" s="2"/>
      <c r="AG892" s="2"/>
    </row>
    <row r="893" spans="1:33" ht="1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2"/>
      <c r="AE893" s="2"/>
      <c r="AF893" s="2"/>
      <c r="AG893" s="2"/>
    </row>
    <row r="894" spans="1:33" ht="1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2"/>
      <c r="AE894" s="2"/>
      <c r="AF894" s="2"/>
      <c r="AG894" s="2"/>
    </row>
    <row r="895" spans="1:33" ht="1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2"/>
      <c r="AE895" s="2"/>
      <c r="AF895" s="2"/>
      <c r="AG895" s="2"/>
    </row>
    <row r="896" spans="1:33" ht="1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2"/>
      <c r="AE896" s="2"/>
      <c r="AF896" s="2"/>
      <c r="AG896" s="2"/>
    </row>
    <row r="897" spans="1:33" ht="1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2"/>
      <c r="AE897" s="2"/>
      <c r="AF897" s="2"/>
      <c r="AG897" s="2"/>
    </row>
    <row r="898" spans="1:33" ht="1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2"/>
      <c r="AE898" s="2"/>
      <c r="AF898" s="2"/>
      <c r="AG898" s="2"/>
    </row>
    <row r="899" spans="1:33" ht="1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2"/>
      <c r="AE899" s="2"/>
      <c r="AF899" s="2"/>
      <c r="AG899" s="2"/>
    </row>
    <row r="900" spans="1:33" ht="1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2"/>
      <c r="AE900" s="2"/>
      <c r="AF900" s="2"/>
      <c r="AG900" s="2"/>
    </row>
    <row r="901" spans="1:33" ht="1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2"/>
      <c r="AE901" s="2"/>
      <c r="AF901" s="2"/>
      <c r="AG901" s="2"/>
    </row>
    <row r="902" spans="1:33" ht="1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2"/>
      <c r="AE902" s="2"/>
      <c r="AF902" s="2"/>
      <c r="AG902" s="2"/>
    </row>
    <row r="903" spans="1:33" ht="1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2"/>
      <c r="AE903" s="2"/>
      <c r="AF903" s="2"/>
      <c r="AG903" s="2"/>
    </row>
    <row r="904" spans="1:33" ht="1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2"/>
      <c r="AE904" s="2"/>
      <c r="AF904" s="2"/>
      <c r="AG904" s="2"/>
    </row>
    <row r="905" spans="1:33" ht="1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2"/>
      <c r="AE905" s="2"/>
      <c r="AF905" s="2"/>
      <c r="AG905" s="2"/>
    </row>
    <row r="906" spans="1:33" ht="1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2"/>
      <c r="AE906" s="2"/>
      <c r="AF906" s="2"/>
      <c r="AG906" s="2"/>
    </row>
    <row r="907" spans="1:33" ht="1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2"/>
      <c r="AE907" s="2"/>
      <c r="AF907" s="2"/>
      <c r="AG907" s="2"/>
    </row>
    <row r="908" spans="1:33" ht="1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2"/>
      <c r="AE908" s="2"/>
      <c r="AF908" s="2"/>
      <c r="AG908" s="2"/>
    </row>
    <row r="909" spans="1:33" ht="1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2"/>
      <c r="AE909" s="2"/>
      <c r="AF909" s="2"/>
      <c r="AG909" s="2"/>
    </row>
    <row r="910" spans="1:33" ht="1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2"/>
      <c r="AE910" s="2"/>
      <c r="AF910" s="2"/>
      <c r="AG910" s="2"/>
    </row>
    <row r="911" spans="1:33" ht="1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2"/>
      <c r="AE911" s="2"/>
      <c r="AF911" s="2"/>
      <c r="AG911" s="2"/>
    </row>
    <row r="912" spans="1:33" ht="1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2"/>
      <c r="AE912" s="2"/>
      <c r="AF912" s="2"/>
      <c r="AG912" s="2"/>
    </row>
    <row r="913" spans="1:33" ht="1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2"/>
      <c r="AE913" s="2"/>
      <c r="AF913" s="2"/>
      <c r="AG913" s="2"/>
    </row>
    <row r="914" spans="1:33" ht="1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2"/>
      <c r="AE914" s="2"/>
      <c r="AF914" s="2"/>
      <c r="AG914" s="2"/>
    </row>
    <row r="915" spans="1:33" ht="1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2"/>
      <c r="AE915" s="2"/>
      <c r="AF915" s="2"/>
      <c r="AG915" s="2"/>
    </row>
    <row r="916" spans="1:33" ht="1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2"/>
      <c r="AE916" s="2"/>
      <c r="AF916" s="2"/>
      <c r="AG916" s="2"/>
    </row>
    <row r="917" spans="1:33" ht="1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2"/>
      <c r="AE917" s="2"/>
      <c r="AF917" s="2"/>
      <c r="AG917" s="2"/>
    </row>
    <row r="918" spans="1:33" ht="1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2"/>
      <c r="AE918" s="2"/>
      <c r="AF918" s="2"/>
      <c r="AG918" s="2"/>
    </row>
    <row r="919" spans="1:33" ht="1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2"/>
      <c r="AE919" s="2"/>
      <c r="AF919" s="2"/>
      <c r="AG919" s="2"/>
    </row>
    <row r="920" spans="1:33" ht="1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2"/>
      <c r="AE920" s="2"/>
      <c r="AF920" s="2"/>
      <c r="AG920" s="2"/>
    </row>
    <row r="921" spans="1:33" ht="1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2"/>
      <c r="AE921" s="2"/>
      <c r="AF921" s="2"/>
      <c r="AG921" s="2"/>
    </row>
    <row r="922" spans="1:33" ht="1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2"/>
      <c r="AE922" s="2"/>
      <c r="AF922" s="2"/>
      <c r="AG922" s="2"/>
    </row>
    <row r="923" spans="1:33" ht="1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2"/>
      <c r="AE923" s="2"/>
      <c r="AF923" s="2"/>
      <c r="AG923" s="2"/>
    </row>
    <row r="924" spans="1:33" ht="1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2"/>
      <c r="AE924" s="2"/>
      <c r="AF924" s="2"/>
      <c r="AG924" s="2"/>
    </row>
    <row r="925" spans="1:33" ht="1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2"/>
      <c r="AE925" s="2"/>
      <c r="AF925" s="2"/>
      <c r="AG925" s="2"/>
    </row>
    <row r="926" spans="1:33" ht="1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2"/>
      <c r="AE926" s="2"/>
      <c r="AF926" s="2"/>
      <c r="AG926" s="2"/>
    </row>
    <row r="927" spans="1:33" ht="1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2"/>
      <c r="AE927" s="2"/>
      <c r="AF927" s="2"/>
      <c r="AG927" s="2"/>
    </row>
    <row r="928" spans="1:33" ht="1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2"/>
      <c r="AE928" s="2"/>
      <c r="AF928" s="2"/>
      <c r="AG928" s="2"/>
    </row>
    <row r="929" spans="1:33" ht="1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2"/>
      <c r="AE929" s="2"/>
      <c r="AF929" s="2"/>
      <c r="AG929" s="2"/>
    </row>
    <row r="930" spans="1:33" ht="1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2"/>
      <c r="AE930" s="2"/>
      <c r="AF930" s="2"/>
      <c r="AG930" s="2"/>
    </row>
    <row r="931" spans="1:33" ht="1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2"/>
      <c r="AE931" s="2"/>
      <c r="AF931" s="2"/>
      <c r="AG931" s="2"/>
    </row>
    <row r="932" spans="1:33" ht="1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2"/>
      <c r="AE932" s="2"/>
      <c r="AF932" s="2"/>
      <c r="AG932" s="2"/>
    </row>
    <row r="933" spans="1:33" ht="1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2"/>
      <c r="AE933" s="2"/>
      <c r="AF933" s="2"/>
      <c r="AG933" s="2"/>
    </row>
    <row r="934" spans="1:33" ht="1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2"/>
      <c r="AE934" s="2"/>
      <c r="AF934" s="2"/>
      <c r="AG934" s="2"/>
    </row>
    <row r="935" spans="1:33" ht="1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2"/>
      <c r="AE935" s="2"/>
      <c r="AF935" s="2"/>
      <c r="AG935" s="2"/>
    </row>
    <row r="936" spans="1:33" ht="1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2"/>
      <c r="AE936" s="2"/>
      <c r="AF936" s="2"/>
      <c r="AG936" s="2"/>
    </row>
    <row r="937" spans="1:33" ht="1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2"/>
      <c r="AE937" s="2"/>
      <c r="AF937" s="2"/>
      <c r="AG937" s="2"/>
    </row>
    <row r="938" spans="1:33" ht="1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2"/>
      <c r="AE938" s="2"/>
      <c r="AF938" s="2"/>
      <c r="AG938" s="2"/>
    </row>
    <row r="939" spans="1:33" ht="1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2"/>
      <c r="AE939" s="2"/>
      <c r="AF939" s="2"/>
      <c r="AG939" s="2"/>
    </row>
    <row r="940" spans="1:33" ht="1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2"/>
      <c r="AE940" s="2"/>
      <c r="AF940" s="2"/>
      <c r="AG940" s="2"/>
    </row>
    <row r="941" spans="1:33" ht="1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2"/>
      <c r="AE941" s="2"/>
      <c r="AF941" s="2"/>
      <c r="AG941" s="2"/>
    </row>
    <row r="942" spans="1:33" ht="1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2"/>
      <c r="AE942" s="2"/>
      <c r="AF942" s="2"/>
      <c r="AG942" s="2"/>
    </row>
    <row r="943" spans="1:33" ht="1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2"/>
      <c r="AE943" s="2"/>
      <c r="AF943" s="2"/>
      <c r="AG943" s="2"/>
    </row>
    <row r="944" spans="1:33" ht="1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2"/>
      <c r="AE944" s="2"/>
      <c r="AF944" s="2"/>
      <c r="AG944" s="2"/>
    </row>
    <row r="945" spans="1:33" ht="1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2"/>
      <c r="AE945" s="2"/>
      <c r="AF945" s="2"/>
      <c r="AG945" s="2"/>
    </row>
    <row r="946" spans="1:33" ht="1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2"/>
      <c r="AE946" s="2"/>
      <c r="AF946" s="2"/>
      <c r="AG946" s="2"/>
    </row>
    <row r="947" spans="1:33" ht="1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2"/>
      <c r="AE947" s="2"/>
      <c r="AF947" s="2"/>
      <c r="AG947" s="2"/>
    </row>
    <row r="948" spans="1:33" ht="1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2"/>
      <c r="AE948" s="2"/>
      <c r="AF948" s="2"/>
      <c r="AG948" s="2"/>
    </row>
    <row r="949" spans="1:33" ht="1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2"/>
      <c r="AE949" s="2"/>
      <c r="AF949" s="2"/>
      <c r="AG949" s="2"/>
    </row>
    <row r="950" spans="1:33" ht="1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2"/>
      <c r="AE950" s="2"/>
      <c r="AF950" s="2"/>
      <c r="AG950" s="2"/>
    </row>
    <row r="951" spans="1:33" ht="1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2"/>
      <c r="AE951" s="2"/>
      <c r="AF951" s="2"/>
      <c r="AG951" s="2"/>
    </row>
    <row r="952" spans="1:33" ht="1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2"/>
      <c r="AE952" s="2"/>
      <c r="AF952" s="2"/>
      <c r="AG952" s="2"/>
    </row>
    <row r="953" spans="1:33" ht="1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2"/>
      <c r="AE953" s="2"/>
      <c r="AF953" s="2"/>
      <c r="AG953" s="2"/>
    </row>
    <row r="954" spans="1:33" ht="1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2"/>
      <c r="AE954" s="2"/>
      <c r="AF954" s="2"/>
      <c r="AG954" s="2"/>
    </row>
    <row r="955" spans="1:33" ht="1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2"/>
      <c r="AE955" s="2"/>
      <c r="AF955" s="2"/>
      <c r="AG955" s="2"/>
    </row>
    <row r="956" spans="1:33" ht="1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2"/>
      <c r="AE956" s="2"/>
      <c r="AF956" s="2"/>
      <c r="AG956" s="2"/>
    </row>
    <row r="957" spans="1:33" ht="1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2"/>
      <c r="AE957" s="2"/>
      <c r="AF957" s="2"/>
      <c r="AG957" s="2"/>
    </row>
    <row r="958" spans="1:33" ht="1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2"/>
      <c r="AE958" s="2"/>
      <c r="AF958" s="2"/>
      <c r="AG958" s="2"/>
    </row>
    <row r="959" spans="1:33" ht="1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2"/>
      <c r="AE959" s="2"/>
      <c r="AF959" s="2"/>
      <c r="AG959" s="2"/>
    </row>
    <row r="960" spans="1:33" ht="1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2"/>
      <c r="AE960" s="2"/>
      <c r="AF960" s="2"/>
      <c r="AG960" s="2"/>
    </row>
    <row r="961" spans="1:33" ht="1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2"/>
      <c r="AE961" s="2"/>
      <c r="AF961" s="2"/>
      <c r="AG961" s="2"/>
    </row>
    <row r="962" spans="1:33" ht="1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2"/>
      <c r="AE962" s="2"/>
      <c r="AF962" s="2"/>
      <c r="AG962" s="2"/>
    </row>
    <row r="963" spans="1:33" ht="1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2"/>
      <c r="AE963" s="2"/>
      <c r="AF963" s="2"/>
      <c r="AG963" s="2"/>
    </row>
    <row r="964" spans="1:33" ht="1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2"/>
      <c r="AE964" s="2"/>
      <c r="AF964" s="2"/>
      <c r="AG964" s="2"/>
    </row>
    <row r="965" spans="1:33" ht="1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2"/>
      <c r="AE965" s="2"/>
      <c r="AF965" s="2"/>
      <c r="AG965" s="2"/>
    </row>
    <row r="966" spans="1:33" ht="1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2"/>
      <c r="AE966" s="2"/>
      <c r="AF966" s="2"/>
      <c r="AG966" s="2"/>
    </row>
    <row r="967" spans="1:33" ht="1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2"/>
      <c r="AE967" s="2"/>
      <c r="AF967" s="2"/>
      <c r="AG967" s="2"/>
    </row>
    <row r="968" spans="1:33" ht="1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2"/>
      <c r="AE968" s="2"/>
      <c r="AF968" s="2"/>
      <c r="AG968" s="2"/>
    </row>
    <row r="969" spans="1:33" ht="1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2"/>
      <c r="AE969" s="2"/>
      <c r="AF969" s="2"/>
      <c r="AG969" s="2"/>
    </row>
    <row r="970" spans="1:33" ht="1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2"/>
      <c r="AE970" s="2"/>
      <c r="AF970" s="2"/>
      <c r="AG970" s="2"/>
    </row>
    <row r="971" spans="1:33" ht="1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2"/>
      <c r="AE971" s="2"/>
      <c r="AF971" s="2"/>
      <c r="AG971" s="2"/>
    </row>
    <row r="972" spans="1:33" ht="1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2"/>
      <c r="AE972" s="2"/>
      <c r="AF972" s="2"/>
      <c r="AG972" s="2"/>
    </row>
    <row r="973" spans="1:33" ht="1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2"/>
      <c r="AE973" s="2"/>
      <c r="AF973" s="2"/>
      <c r="AG973" s="2"/>
    </row>
    <row r="974" spans="1:33" ht="1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2"/>
      <c r="AE974" s="2"/>
      <c r="AF974" s="2"/>
      <c r="AG974" s="2"/>
    </row>
    <row r="975" spans="1:33" ht="1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2"/>
      <c r="AE975" s="2"/>
      <c r="AF975" s="2"/>
      <c r="AG975" s="2"/>
    </row>
    <row r="976" spans="1:33" ht="1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2"/>
      <c r="AE976" s="2"/>
      <c r="AF976" s="2"/>
      <c r="AG976" s="2"/>
    </row>
    <row r="977" spans="1:33" ht="1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2"/>
      <c r="AE977" s="2"/>
      <c r="AF977" s="2"/>
      <c r="AG977" s="2"/>
    </row>
    <row r="978" spans="1:33" ht="1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2"/>
      <c r="AE978" s="2"/>
      <c r="AF978" s="2"/>
      <c r="AG978" s="2"/>
    </row>
    <row r="979" spans="1:33" ht="1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2"/>
      <c r="AE979" s="2"/>
      <c r="AF979" s="2"/>
      <c r="AG979" s="2"/>
    </row>
    <row r="980" spans="1:33" ht="1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2"/>
      <c r="AE980" s="2"/>
      <c r="AF980" s="2"/>
      <c r="AG980" s="2"/>
    </row>
    <row r="981" spans="1:33" ht="1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2"/>
      <c r="AE981" s="2"/>
      <c r="AF981" s="2"/>
      <c r="AG981" s="2"/>
    </row>
    <row r="982" spans="1:33" ht="1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2"/>
      <c r="AE982" s="2"/>
      <c r="AF982" s="2"/>
      <c r="AG982" s="2"/>
    </row>
    <row r="983" spans="1:33" ht="1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2"/>
      <c r="AE983" s="2"/>
      <c r="AF983" s="2"/>
      <c r="AG983" s="2"/>
    </row>
    <row r="984" spans="1:33" ht="1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2"/>
      <c r="AE984" s="2"/>
      <c r="AF984" s="2"/>
      <c r="AG984" s="2"/>
    </row>
    <row r="985" spans="1:33" ht="1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2"/>
      <c r="AE985" s="2"/>
      <c r="AF985" s="2"/>
      <c r="AG985" s="2"/>
    </row>
    <row r="986" spans="1:33" ht="1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2"/>
      <c r="AE986" s="2"/>
      <c r="AF986" s="2"/>
      <c r="AG986" s="2"/>
    </row>
    <row r="987" spans="1:33" ht="1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2"/>
      <c r="AE987" s="2"/>
      <c r="AF987" s="2"/>
      <c r="AG987" s="2"/>
    </row>
    <row r="988" spans="1:33" ht="1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2"/>
      <c r="AE988" s="2"/>
      <c r="AF988" s="2"/>
      <c r="AG988" s="2"/>
    </row>
    <row r="989" spans="1:33" ht="1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2"/>
      <c r="AE989" s="2"/>
      <c r="AF989" s="2"/>
      <c r="AG989" s="2"/>
    </row>
    <row r="990" spans="1:33" ht="1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2"/>
      <c r="AE990" s="2"/>
      <c r="AF990" s="2"/>
      <c r="AG990" s="2"/>
    </row>
    <row r="991" spans="1:33" ht="1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2"/>
      <c r="AE991" s="2"/>
      <c r="AF991" s="2"/>
      <c r="AG991" s="2"/>
    </row>
    <row r="992" spans="1:33" ht="1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2"/>
      <c r="AE992" s="2"/>
      <c r="AF992" s="2"/>
      <c r="AG992" s="2"/>
    </row>
    <row r="993" spans="1:33" ht="1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2"/>
      <c r="AE993" s="2"/>
      <c r="AF993" s="2"/>
      <c r="AG993" s="2"/>
    </row>
    <row r="994" spans="1:33" ht="1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2"/>
      <c r="AE994" s="2"/>
      <c r="AF994" s="2"/>
      <c r="AG994" s="2"/>
    </row>
    <row r="995" spans="1:33" ht="1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2"/>
      <c r="AE995" s="2"/>
      <c r="AF995" s="2"/>
      <c r="AG995" s="2"/>
    </row>
    <row r="996" spans="1:33" ht="1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2"/>
      <c r="AE996" s="2"/>
      <c r="AF996" s="2"/>
      <c r="AG996" s="2"/>
    </row>
    <row r="997" spans="1:33" ht="1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2"/>
      <c r="AE997" s="2"/>
      <c r="AF997" s="2"/>
      <c r="AG997" s="2"/>
    </row>
    <row r="998" spans="1:33" ht="1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2"/>
      <c r="AE998" s="2"/>
      <c r="AF998" s="2"/>
      <c r="AG998" s="2"/>
    </row>
    <row r="999" spans="1:33" ht="1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2"/>
      <c r="AE999" s="2"/>
      <c r="AF999" s="2"/>
      <c r="AG999" s="2"/>
    </row>
    <row r="1000" spans="1:33" ht="1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2"/>
      <c r="AE1000" s="2"/>
      <c r="AF1000" s="2"/>
      <c r="AG1000" s="2"/>
    </row>
  </sheetData>
  <mergeCells count="51">
    <mergeCell ref="D27:F27"/>
    <mergeCell ref="C30:E30"/>
    <mergeCell ref="A2:O2"/>
    <mergeCell ref="G9:L9"/>
    <mergeCell ref="F4:G4"/>
    <mergeCell ref="D9:F9"/>
    <mergeCell ref="M25:O27"/>
    <mergeCell ref="A32:L32"/>
    <mergeCell ref="H33:I33"/>
    <mergeCell ref="C33:E33"/>
    <mergeCell ref="J28:L29"/>
    <mergeCell ref="B27:C27"/>
    <mergeCell ref="A31:L31"/>
    <mergeCell ref="F33:G33"/>
    <mergeCell ref="G30:H30"/>
    <mergeCell ref="K7:K8"/>
    <mergeCell ref="C6:D6"/>
    <mergeCell ref="A7:B8"/>
    <mergeCell ref="F7:G8"/>
    <mergeCell ref="C7:E8"/>
    <mergeCell ref="M5:O8"/>
    <mergeCell ref="M10:O10"/>
    <mergeCell ref="M11:O11"/>
    <mergeCell ref="L7:L8"/>
    <mergeCell ref="A5:L5"/>
    <mergeCell ref="E6:G6"/>
    <mergeCell ref="A36:O37"/>
    <mergeCell ref="B28:C28"/>
    <mergeCell ref="O28:O32"/>
    <mergeCell ref="M28:N32"/>
    <mergeCell ref="D28:F28"/>
    <mergeCell ref="D29:F29"/>
    <mergeCell ref="I30:K30"/>
    <mergeCell ref="B29:C29"/>
    <mergeCell ref="M33:O33"/>
    <mergeCell ref="A1:O1"/>
    <mergeCell ref="I7:J8"/>
    <mergeCell ref="U4:U5"/>
    <mergeCell ref="A34:L35"/>
    <mergeCell ref="A26:L26"/>
    <mergeCell ref="M34:O35"/>
    <mergeCell ref="M24:O24"/>
    <mergeCell ref="A3:O3"/>
    <mergeCell ref="M9:O9"/>
    <mergeCell ref="A25:G25"/>
    <mergeCell ref="J27:K27"/>
    <mergeCell ref="M12:O23"/>
    <mergeCell ref="B4:E4"/>
    <mergeCell ref="H7:H8"/>
    <mergeCell ref="H6:J6"/>
    <mergeCell ref="M4:O4"/>
  </mergeCells>
  <conditionalFormatting sqref="J28">
    <cfRule type="expression" dxfId="0" priority="1" stopIfTrue="1">
      <formula>LEN(TRIM(J28))&gt;0</formula>
    </cfRule>
  </conditionalFormatting>
  <dataValidations count="6">
    <dataValidation type="decimal" allowBlank="1" showInputMessage="1" showErrorMessage="1" prompt="Month of Birth" sqref="E11:E24">
      <formula1>1</formula1>
      <formula2>12</formula2>
    </dataValidation>
    <dataValidation type="decimal" operator="greaterThan" allowBlank="1" showInputMessage="1" showErrorMessage="1" prompt="Year of Birth as YYYY." sqref="F11:F24">
      <formula1>1900</formula1>
    </dataValidation>
    <dataValidation type="list" allowBlank="1" showErrorMessage="1" sqref="B6">
      <formula1>"500000.0,600000.0,1000000.0"</formula1>
    </dataValidation>
    <dataValidation type="list" allowBlank="1" showInputMessage="1" showErrorMessage="1" prompt="Please Select Elegible OR Higher Sum Insured From Drop Down List. " sqref="E6">
      <formula1>$T$29:$T$42</formula1>
    </dataValidation>
    <dataValidation type="list" allowBlank="1" showInputMessage="1" showErrorMessage="1" prompt="Select Employee Status. Whether Retiring or Retired." sqref="J4">
      <formula1>"Retiring,Retired"</formula1>
    </dataValidation>
    <dataValidation type="list" allowBlank="1" showErrorMessage="1" sqref="K6">
      <formula1>$AD$7:$AD$47</formula1>
    </dataValidation>
  </dataValidations>
  <printOptions horizontalCentered="1"/>
  <pageMargins left="0.27559055118110237" right="0.15748031496062992" top="0.36" bottom="0.37" header="0" footer="0"/>
  <pageSetup paperSize="9" orientation="landscape"/>
  <headerFooter>
    <oddHeader>&amp;L&amp;F</oddHeader>
    <oddFooter>&amp;LDate: &amp;D</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2"/>
  <sheetViews>
    <sheetView workbookViewId="0"/>
  </sheetViews>
  <sheetFormatPr defaultColWidth="14" defaultRowHeight="15" customHeight="1"/>
  <cols>
    <col min="1" max="1" width="19.5703125" customWidth="1"/>
    <col min="2" max="8" width="12.7109375" customWidth="1"/>
    <col min="9" max="26" width="9" customWidth="1"/>
  </cols>
  <sheetData>
    <row r="2" spans="1:8" ht="15" customHeight="1">
      <c r="A2" s="89" t="s">
        <v>200</v>
      </c>
      <c r="B2" s="90">
        <v>119</v>
      </c>
      <c r="C2" s="91" t="s">
        <v>201</v>
      </c>
      <c r="D2" s="92" t="s">
        <v>202</v>
      </c>
    </row>
    <row r="4" spans="1:8" ht="15" customHeight="1">
      <c r="A4" s="92" t="s">
        <v>203</v>
      </c>
    </row>
    <row r="6" spans="1:8" ht="15" customHeight="1">
      <c r="A6" s="92" t="s">
        <v>204</v>
      </c>
    </row>
    <row r="8" spans="1:8" ht="15" customHeight="1">
      <c r="A8" s="92" t="s">
        <v>205</v>
      </c>
    </row>
    <row r="9" spans="1:8" ht="15" customHeight="1">
      <c r="A9" s="92" t="s">
        <v>206</v>
      </c>
    </row>
    <row r="11" spans="1:8" ht="15" customHeight="1">
      <c r="A11" s="92" t="s">
        <v>207</v>
      </c>
    </row>
    <row r="12" spans="1:8" ht="15" customHeight="1">
      <c r="A12" s="92" t="s">
        <v>208</v>
      </c>
    </row>
    <row r="13" spans="1:8" ht="15" customHeight="1">
      <c r="B13" s="92" t="s">
        <v>16</v>
      </c>
      <c r="C13" s="92" t="s">
        <v>17</v>
      </c>
      <c r="D13" s="92" t="s">
        <v>18</v>
      </c>
      <c r="E13" s="92" t="s">
        <v>19</v>
      </c>
      <c r="F13" s="92" t="s">
        <v>20</v>
      </c>
      <c r="G13" s="92" t="s">
        <v>21</v>
      </c>
      <c r="H13" s="92" t="s">
        <v>22</v>
      </c>
    </row>
    <row r="14" spans="1:8" ht="15" customHeight="1">
      <c r="A14" s="92" t="s">
        <v>209</v>
      </c>
      <c r="B14" s="93">
        <v>4954</v>
      </c>
      <c r="C14" s="93">
        <v>5176</v>
      </c>
      <c r="D14" s="93">
        <v>7051</v>
      </c>
      <c r="E14" s="93">
        <v>7281</v>
      </c>
      <c r="F14" s="93">
        <v>8142</v>
      </c>
      <c r="G14" s="93">
        <v>8727</v>
      </c>
      <c r="H14" s="93">
        <v>10831</v>
      </c>
    </row>
    <row r="15" spans="1:8" ht="15" customHeight="1">
      <c r="A15" s="92" t="s">
        <v>210</v>
      </c>
      <c r="B15" s="93">
        <v>6732</v>
      </c>
      <c r="C15" s="93">
        <v>7014</v>
      </c>
      <c r="D15" s="93">
        <v>9603</v>
      </c>
      <c r="E15" s="93">
        <v>9937</v>
      </c>
      <c r="F15" s="93">
        <v>11117</v>
      </c>
      <c r="G15" s="93">
        <v>11912</v>
      </c>
      <c r="H15" s="93">
        <v>14741</v>
      </c>
    </row>
    <row r="16" spans="1:8" ht="15" customHeight="1">
      <c r="A16" s="92" t="s">
        <v>211</v>
      </c>
      <c r="B16" s="93">
        <v>8375</v>
      </c>
      <c r="C16" s="93">
        <v>8483</v>
      </c>
      <c r="D16" s="93">
        <v>11682</v>
      </c>
      <c r="E16" s="93">
        <v>12101</v>
      </c>
      <c r="F16" s="93">
        <v>13565</v>
      </c>
      <c r="G16" s="93">
        <v>14706</v>
      </c>
      <c r="H16" s="93">
        <v>18751</v>
      </c>
    </row>
    <row r="17" spans="1:8" ht="15" customHeight="1">
      <c r="A17" s="92" t="s">
        <v>212</v>
      </c>
      <c r="B17" s="93">
        <v>9228</v>
      </c>
      <c r="C17" s="93">
        <v>9347</v>
      </c>
      <c r="D17" s="93">
        <v>12871</v>
      </c>
      <c r="E17" s="93">
        <v>13333</v>
      </c>
      <c r="F17" s="93">
        <v>14946</v>
      </c>
      <c r="G17" s="93">
        <v>16204</v>
      </c>
      <c r="H17" s="93">
        <v>20660</v>
      </c>
    </row>
    <row r="18" spans="1:8" ht="15" customHeight="1">
      <c r="A18" s="92" t="s">
        <v>213</v>
      </c>
      <c r="B18" s="93">
        <v>10325</v>
      </c>
      <c r="C18" s="93">
        <v>10457</v>
      </c>
      <c r="D18" s="93">
        <v>14400</v>
      </c>
      <c r="E18" s="93">
        <v>14918</v>
      </c>
      <c r="F18" s="93">
        <v>16722</v>
      </c>
      <c r="G18" s="93">
        <v>18129</v>
      </c>
      <c r="H18" s="93">
        <v>23115</v>
      </c>
    </row>
    <row r="19" spans="1:8" ht="15" customHeight="1">
      <c r="A19" s="92" t="s">
        <v>214</v>
      </c>
      <c r="B19" s="93">
        <v>10812</v>
      </c>
      <c r="C19" s="93">
        <v>10951</v>
      </c>
      <c r="D19" s="93">
        <v>15008</v>
      </c>
      <c r="E19" s="93">
        <v>15622</v>
      </c>
      <c r="F19" s="93">
        <v>17511</v>
      </c>
      <c r="G19" s="93">
        <v>18985</v>
      </c>
      <c r="H19" s="93">
        <v>24206</v>
      </c>
    </row>
    <row r="20" spans="1:8" ht="15" customHeight="1">
      <c r="A20" s="92" t="s">
        <v>215</v>
      </c>
      <c r="B20" s="93">
        <v>11573</v>
      </c>
      <c r="C20" s="93">
        <v>11722</v>
      </c>
      <c r="D20" s="93">
        <v>16142</v>
      </c>
      <c r="E20" s="93">
        <v>16722</v>
      </c>
      <c r="F20" s="93">
        <v>18744</v>
      </c>
      <c r="G20" s="93">
        <v>20321</v>
      </c>
      <c r="H20" s="93">
        <v>25910</v>
      </c>
    </row>
    <row r="21" spans="1:8" ht="15" customHeight="1">
      <c r="A21" s="92" t="s">
        <v>216</v>
      </c>
      <c r="B21" s="93">
        <v>12081</v>
      </c>
      <c r="C21" s="93">
        <v>12236</v>
      </c>
      <c r="D21" s="93">
        <v>16850</v>
      </c>
      <c r="E21" s="93">
        <v>17456</v>
      </c>
      <c r="F21" s="93">
        <v>19566</v>
      </c>
      <c r="G21" s="93">
        <v>21212</v>
      </c>
      <c r="H21" s="93">
        <v>27046</v>
      </c>
    </row>
    <row r="22" spans="1:8" ht="15" customHeight="1">
      <c r="A22" s="92" t="s">
        <v>217</v>
      </c>
      <c r="B22" s="93">
        <v>12842</v>
      </c>
      <c r="C22" s="93">
        <v>13008</v>
      </c>
      <c r="D22" s="93">
        <v>17912</v>
      </c>
      <c r="E22" s="93">
        <v>18555</v>
      </c>
      <c r="F22" s="93">
        <v>20799</v>
      </c>
      <c r="G22" s="93">
        <v>22550</v>
      </c>
      <c r="H22" s="93">
        <v>28751</v>
      </c>
    </row>
    <row r="23" spans="1:8" ht="15" customHeight="1">
      <c r="A23" s="92" t="s">
        <v>218</v>
      </c>
    </row>
    <row r="24" spans="1:8" ht="15" customHeight="1">
      <c r="A24" s="92" t="s">
        <v>207</v>
      </c>
    </row>
    <row r="25" spans="1:8" ht="15" customHeight="1">
      <c r="A25" s="92" t="s">
        <v>208</v>
      </c>
    </row>
    <row r="26" spans="1:8" ht="15" customHeight="1">
      <c r="B26" s="92" t="s">
        <v>16</v>
      </c>
      <c r="C26" s="92" t="s">
        <v>17</v>
      </c>
      <c r="D26" s="92" t="s">
        <v>18</v>
      </c>
      <c r="E26" s="92" t="s">
        <v>19</v>
      </c>
      <c r="F26" s="92" t="s">
        <v>20</v>
      </c>
      <c r="G26" s="92" t="s">
        <v>21</v>
      </c>
      <c r="H26" s="92" t="s">
        <v>22</v>
      </c>
    </row>
    <row r="27" spans="1:8" ht="15" customHeight="1">
      <c r="A27" s="92" t="s">
        <v>209</v>
      </c>
      <c r="B27" s="93">
        <v>1982</v>
      </c>
      <c r="C27" s="93">
        <v>2070</v>
      </c>
      <c r="D27" s="93">
        <v>2820</v>
      </c>
      <c r="E27" s="93">
        <v>2912</v>
      </c>
      <c r="F27" s="93">
        <v>3257</v>
      </c>
      <c r="G27" s="93">
        <v>3491</v>
      </c>
      <c r="H27" s="93">
        <v>4332</v>
      </c>
    </row>
    <row r="28" spans="1:8" ht="15" customHeight="1">
      <c r="A28" s="92" t="s">
        <v>210</v>
      </c>
      <c r="B28" s="93">
        <v>2693</v>
      </c>
      <c r="C28" s="93">
        <v>2806</v>
      </c>
      <c r="D28" s="93">
        <v>3841</v>
      </c>
      <c r="E28" s="93">
        <v>3975</v>
      </c>
      <c r="F28" s="93">
        <v>4447</v>
      </c>
      <c r="G28" s="93">
        <v>4765</v>
      </c>
      <c r="H28" s="93">
        <v>5896</v>
      </c>
    </row>
    <row r="29" spans="1:8" ht="15" customHeight="1">
      <c r="A29" s="92" t="s">
        <v>211</v>
      </c>
      <c r="B29" s="93">
        <v>3350</v>
      </c>
      <c r="C29" s="93">
        <v>3393</v>
      </c>
      <c r="D29" s="93">
        <v>4673</v>
      </c>
      <c r="E29" s="93">
        <v>4840</v>
      </c>
      <c r="F29" s="93">
        <v>5426</v>
      </c>
      <c r="G29" s="93">
        <v>5882</v>
      </c>
      <c r="H29" s="93">
        <v>7500</v>
      </c>
    </row>
    <row r="30" spans="1:8" ht="15" customHeight="1">
      <c r="A30" s="92" t="s">
        <v>212</v>
      </c>
      <c r="B30" s="93">
        <v>3691</v>
      </c>
      <c r="C30" s="93">
        <v>3739</v>
      </c>
      <c r="D30" s="93">
        <v>5148</v>
      </c>
      <c r="E30" s="93">
        <v>5333</v>
      </c>
      <c r="F30" s="93">
        <v>5978</v>
      </c>
      <c r="G30" s="93">
        <v>6482</v>
      </c>
      <c r="H30" s="93">
        <v>8264</v>
      </c>
    </row>
    <row r="31" spans="1:8" ht="15" customHeight="1">
      <c r="A31" s="92" t="s">
        <v>213</v>
      </c>
      <c r="B31" s="93">
        <v>4130</v>
      </c>
      <c r="C31" s="93">
        <v>4183</v>
      </c>
      <c r="D31" s="93">
        <v>5760</v>
      </c>
      <c r="E31" s="93">
        <v>5967</v>
      </c>
      <c r="F31" s="93">
        <v>6689</v>
      </c>
      <c r="G31" s="93">
        <v>7252</v>
      </c>
      <c r="H31" s="93">
        <v>9246</v>
      </c>
    </row>
    <row r="32" spans="1:8" ht="15" customHeight="1">
      <c r="A32" s="92" t="s">
        <v>214</v>
      </c>
      <c r="B32" s="93">
        <v>4325</v>
      </c>
      <c r="C32" s="93">
        <v>4380</v>
      </c>
      <c r="D32" s="93">
        <v>6032</v>
      </c>
      <c r="E32" s="93">
        <v>6249</v>
      </c>
      <c r="F32" s="93">
        <v>7004</v>
      </c>
      <c r="G32" s="93">
        <v>7594</v>
      </c>
      <c r="H32" s="93">
        <v>9682</v>
      </c>
    </row>
    <row r="33" spans="1:8" ht="15" customHeight="1">
      <c r="A33" s="92" t="s">
        <v>215</v>
      </c>
      <c r="B33" s="93">
        <v>4629</v>
      </c>
      <c r="C33" s="93">
        <v>4689</v>
      </c>
      <c r="D33" s="93">
        <v>6457</v>
      </c>
      <c r="E33" s="93">
        <v>6689</v>
      </c>
      <c r="F33" s="93">
        <v>7498</v>
      </c>
      <c r="G33" s="93">
        <v>8128</v>
      </c>
      <c r="H33" s="93">
        <v>10364</v>
      </c>
    </row>
    <row r="34" spans="1:8" ht="15" customHeight="1">
      <c r="A34" s="92" t="s">
        <v>216</v>
      </c>
      <c r="B34" s="93">
        <v>4832</v>
      </c>
      <c r="C34" s="93">
        <v>4894</v>
      </c>
      <c r="D34" s="93">
        <v>6740</v>
      </c>
      <c r="E34" s="93">
        <v>6982</v>
      </c>
      <c r="F34" s="93">
        <v>7826</v>
      </c>
      <c r="G34" s="93">
        <v>8485</v>
      </c>
      <c r="H34" s="93">
        <v>10818</v>
      </c>
    </row>
    <row r="35" spans="1:8" ht="15" customHeight="1">
      <c r="A35" s="92" t="s">
        <v>217</v>
      </c>
      <c r="B35" s="93">
        <v>5137</v>
      </c>
      <c r="C35" s="93">
        <v>5203</v>
      </c>
      <c r="D35" s="93">
        <v>7165</v>
      </c>
      <c r="E35" s="93">
        <v>7422</v>
      </c>
      <c r="F35" s="93">
        <v>8320</v>
      </c>
      <c r="G35" s="93">
        <v>9020</v>
      </c>
      <c r="H35" s="93">
        <v>11500</v>
      </c>
    </row>
    <row r="36" spans="1:8" ht="15" customHeight="1">
      <c r="A36" s="92" t="s">
        <v>219</v>
      </c>
    </row>
    <row r="37" spans="1:8" ht="15" customHeight="1">
      <c r="A37" s="92" t="s">
        <v>207</v>
      </c>
    </row>
    <row r="38" spans="1:8" ht="15" customHeight="1">
      <c r="A38" s="92" t="s">
        <v>208</v>
      </c>
    </row>
    <row r="39" spans="1:8" ht="15" customHeight="1">
      <c r="B39" s="92" t="s">
        <v>16</v>
      </c>
      <c r="C39" s="92" t="s">
        <v>17</v>
      </c>
      <c r="D39" s="92" t="s">
        <v>18</v>
      </c>
      <c r="E39" s="92" t="s">
        <v>19</v>
      </c>
      <c r="F39" s="92" t="s">
        <v>20</v>
      </c>
      <c r="G39" s="92" t="s">
        <v>21</v>
      </c>
      <c r="H39" s="92" t="s">
        <v>22</v>
      </c>
    </row>
    <row r="40" spans="1:8" ht="15" customHeight="1">
      <c r="A40" s="92" t="s">
        <v>209</v>
      </c>
      <c r="B40" s="93">
        <v>1239</v>
      </c>
      <c r="C40" s="93">
        <v>1294</v>
      </c>
      <c r="D40" s="93">
        <v>1763</v>
      </c>
      <c r="E40" s="93">
        <v>1820</v>
      </c>
      <c r="F40" s="93">
        <v>2036</v>
      </c>
      <c r="G40" s="93">
        <v>2182</v>
      </c>
      <c r="H40" s="93">
        <v>2708</v>
      </c>
    </row>
    <row r="41" spans="1:8" ht="15" customHeight="1">
      <c r="A41" s="92" t="s">
        <v>210</v>
      </c>
      <c r="B41" s="93">
        <v>1683</v>
      </c>
      <c r="C41" s="93">
        <v>1754</v>
      </c>
      <c r="D41" s="93">
        <v>2401</v>
      </c>
      <c r="E41" s="93">
        <v>2484</v>
      </c>
      <c r="F41" s="93">
        <v>2779</v>
      </c>
      <c r="G41" s="93">
        <v>2978</v>
      </c>
      <c r="H41" s="93">
        <v>3685</v>
      </c>
    </row>
    <row r="42" spans="1:8" ht="15" customHeight="1">
      <c r="A42" s="92" t="s">
        <v>211</v>
      </c>
      <c r="B42" s="93">
        <v>2094</v>
      </c>
      <c r="C42" s="93">
        <v>2121</v>
      </c>
      <c r="D42" s="93">
        <v>2921</v>
      </c>
      <c r="E42" s="93">
        <v>3025</v>
      </c>
      <c r="F42" s="93">
        <v>3391</v>
      </c>
      <c r="G42" s="93">
        <v>3677</v>
      </c>
      <c r="H42" s="93">
        <v>4688</v>
      </c>
    </row>
    <row r="43" spans="1:8" ht="15" customHeight="1">
      <c r="A43" s="92" t="s">
        <v>212</v>
      </c>
      <c r="B43" s="93">
        <v>2307</v>
      </c>
      <c r="C43" s="93">
        <v>2337</v>
      </c>
      <c r="D43" s="93">
        <v>3218</v>
      </c>
      <c r="E43" s="93">
        <v>3333</v>
      </c>
      <c r="F43" s="93">
        <v>3737</v>
      </c>
      <c r="G43" s="93">
        <v>4051</v>
      </c>
      <c r="H43" s="93">
        <v>5165</v>
      </c>
    </row>
    <row r="44" spans="1:8" ht="15" customHeight="1">
      <c r="A44" s="92" t="s">
        <v>213</v>
      </c>
      <c r="B44" s="93">
        <v>2581</v>
      </c>
      <c r="C44" s="93">
        <v>2614</v>
      </c>
      <c r="D44" s="93">
        <v>3600</v>
      </c>
      <c r="E44" s="93">
        <v>3730</v>
      </c>
      <c r="F44" s="93">
        <v>4181</v>
      </c>
      <c r="G44" s="93">
        <v>4532</v>
      </c>
      <c r="H44" s="93">
        <v>5779</v>
      </c>
    </row>
    <row r="45" spans="1:8" ht="15" customHeight="1">
      <c r="A45" s="92" t="s">
        <v>214</v>
      </c>
      <c r="B45" s="93">
        <v>2703</v>
      </c>
      <c r="C45" s="93">
        <v>2738</v>
      </c>
      <c r="D45" s="93">
        <v>3770</v>
      </c>
      <c r="E45" s="93">
        <v>3906</v>
      </c>
      <c r="F45" s="93">
        <v>4378</v>
      </c>
      <c r="G45" s="93">
        <v>4746</v>
      </c>
      <c r="H45" s="93">
        <v>6052</v>
      </c>
    </row>
    <row r="46" spans="1:8" ht="15" customHeight="1">
      <c r="A46" s="92" t="s">
        <v>215</v>
      </c>
      <c r="B46" s="93">
        <v>2893</v>
      </c>
      <c r="C46" s="93">
        <v>2931</v>
      </c>
      <c r="D46" s="93">
        <v>4036</v>
      </c>
      <c r="E46" s="93">
        <v>4181</v>
      </c>
      <c r="F46" s="93">
        <v>4686</v>
      </c>
      <c r="G46" s="93">
        <v>5080</v>
      </c>
      <c r="H46" s="93">
        <v>6478</v>
      </c>
    </row>
    <row r="47" spans="1:8" ht="15" customHeight="1">
      <c r="A47" s="92" t="s">
        <v>216</v>
      </c>
      <c r="B47" s="93">
        <v>3020</v>
      </c>
      <c r="C47" s="93">
        <v>3059</v>
      </c>
      <c r="D47" s="93">
        <v>4213</v>
      </c>
      <c r="E47" s="93">
        <v>4364</v>
      </c>
      <c r="F47" s="93">
        <v>4892</v>
      </c>
      <c r="G47" s="93">
        <v>5303</v>
      </c>
      <c r="H47" s="93">
        <v>6762</v>
      </c>
    </row>
    <row r="48" spans="1:8" ht="15" customHeight="1">
      <c r="A48" s="92" t="s">
        <v>217</v>
      </c>
      <c r="B48" s="93">
        <v>3211</v>
      </c>
      <c r="C48" s="93">
        <v>3252</v>
      </c>
      <c r="D48" s="93">
        <v>4478</v>
      </c>
      <c r="E48" s="93">
        <v>4639</v>
      </c>
      <c r="F48" s="93">
        <v>5200</v>
      </c>
      <c r="G48" s="93">
        <v>5638</v>
      </c>
      <c r="H48" s="93">
        <v>7188</v>
      </c>
    </row>
    <row r="49" spans="1:8" ht="15" customHeight="1">
      <c r="A49" s="89" t="s">
        <v>220</v>
      </c>
      <c r="D49" s="89" t="s">
        <v>221</v>
      </c>
      <c r="H49" s="89" t="s">
        <v>222</v>
      </c>
    </row>
    <row r="51" spans="1:8" ht="15" customHeight="1">
      <c r="A51" s="92" t="s">
        <v>223</v>
      </c>
    </row>
    <row r="53" spans="1:8" ht="15" customHeight="1">
      <c r="A53" s="94" t="s">
        <v>200</v>
      </c>
      <c r="B53" s="95">
        <v>119</v>
      </c>
      <c r="C53" s="96" t="s">
        <v>201</v>
      </c>
      <c r="D53" s="92" t="s">
        <v>202</v>
      </c>
    </row>
    <row r="55" spans="1:8" ht="15" customHeight="1">
      <c r="A55" s="92" t="s">
        <v>203</v>
      </c>
    </row>
    <row r="57" spans="1:8" ht="15" customHeight="1">
      <c r="A57" s="92" t="s">
        <v>224</v>
      </c>
    </row>
    <row r="59" spans="1:8" ht="15" customHeight="1">
      <c r="A59" s="92" t="s">
        <v>225</v>
      </c>
    </row>
    <row r="61" spans="1:8" ht="15" customHeight="1">
      <c r="A61" s="92" t="s">
        <v>207</v>
      </c>
    </row>
    <row r="62" spans="1:8" ht="15" customHeight="1">
      <c r="A62" s="92" t="s">
        <v>208</v>
      </c>
    </row>
    <row r="63" spans="1:8" ht="15" customHeight="1">
      <c r="B63" s="92" t="s">
        <v>16</v>
      </c>
      <c r="C63" s="92" t="s">
        <v>17</v>
      </c>
      <c r="D63" s="92" t="s">
        <v>18</v>
      </c>
      <c r="E63" s="92" t="s">
        <v>19</v>
      </c>
      <c r="F63" s="92" t="s">
        <v>20</v>
      </c>
      <c r="G63" s="92" t="s">
        <v>21</v>
      </c>
      <c r="H63" s="92" t="s">
        <v>22</v>
      </c>
    </row>
    <row r="64" spans="1:8" ht="15" customHeight="1">
      <c r="A64" s="92" t="s">
        <v>209</v>
      </c>
      <c r="B64" s="93">
        <v>3878</v>
      </c>
      <c r="C64" s="93">
        <v>3878</v>
      </c>
      <c r="D64" s="93">
        <v>3878</v>
      </c>
      <c r="E64" s="93">
        <v>4005</v>
      </c>
      <c r="F64" s="93">
        <v>4478</v>
      </c>
      <c r="G64" s="93">
        <v>4800</v>
      </c>
      <c r="H64" s="93">
        <v>5957</v>
      </c>
    </row>
    <row r="65" spans="1:8" ht="15" customHeight="1">
      <c r="A65" s="92" t="s">
        <v>210</v>
      </c>
      <c r="B65" s="93">
        <v>5282</v>
      </c>
      <c r="C65" s="93">
        <v>5282</v>
      </c>
      <c r="D65" s="93">
        <v>5282</v>
      </c>
      <c r="E65" s="93">
        <v>5465</v>
      </c>
      <c r="F65" s="93">
        <v>6114</v>
      </c>
      <c r="G65" s="93">
        <v>6552</v>
      </c>
      <c r="H65" s="93">
        <v>8108</v>
      </c>
    </row>
    <row r="66" spans="1:8" ht="15" customHeight="1">
      <c r="A66" s="92" t="s">
        <v>211</v>
      </c>
      <c r="B66" s="93">
        <v>6425</v>
      </c>
      <c r="C66" s="93">
        <v>6425</v>
      </c>
      <c r="D66" s="93">
        <v>6425</v>
      </c>
      <c r="E66" s="93">
        <v>6656</v>
      </c>
      <c r="F66" s="93">
        <v>7461</v>
      </c>
      <c r="G66" s="93">
        <v>8088</v>
      </c>
      <c r="H66" s="93">
        <v>10313</v>
      </c>
    </row>
    <row r="67" spans="1:8" ht="15" customHeight="1">
      <c r="A67" s="92" t="s">
        <v>212</v>
      </c>
      <c r="B67" s="93">
        <v>7079</v>
      </c>
      <c r="C67" s="93">
        <v>7079</v>
      </c>
      <c r="D67" s="93">
        <v>7079</v>
      </c>
      <c r="E67" s="93">
        <v>7333</v>
      </c>
      <c r="F67" s="93">
        <v>8220</v>
      </c>
      <c r="G67" s="93">
        <v>8912</v>
      </c>
      <c r="H67" s="93">
        <v>11363</v>
      </c>
    </row>
    <row r="68" spans="1:8" ht="15" customHeight="1">
      <c r="A68" s="92" t="s">
        <v>213</v>
      </c>
      <c r="B68" s="93">
        <v>7920</v>
      </c>
      <c r="C68" s="93">
        <v>7920</v>
      </c>
      <c r="D68" s="93">
        <v>7920</v>
      </c>
      <c r="E68" s="93">
        <v>5205</v>
      </c>
      <c r="F68" s="93">
        <v>9197</v>
      </c>
      <c r="G68" s="93">
        <v>9971</v>
      </c>
      <c r="H68" s="93">
        <v>12713</v>
      </c>
    </row>
    <row r="69" spans="1:8" ht="15" customHeight="1">
      <c r="A69" s="92" t="s">
        <v>214</v>
      </c>
      <c r="B69" s="93">
        <v>8294</v>
      </c>
      <c r="C69" s="93">
        <v>8294</v>
      </c>
      <c r="D69" s="93">
        <v>8294</v>
      </c>
      <c r="E69" s="93">
        <v>8592</v>
      </c>
      <c r="F69" s="93">
        <v>9631</v>
      </c>
      <c r="G69" s="93">
        <v>10442</v>
      </c>
      <c r="H69" s="93">
        <v>13313</v>
      </c>
    </row>
    <row r="70" spans="1:8" ht="15" customHeight="1">
      <c r="A70" s="92" t="s">
        <v>215</v>
      </c>
      <c r="B70" s="93">
        <v>8878</v>
      </c>
      <c r="C70" s="93">
        <v>8878</v>
      </c>
      <c r="D70" s="93">
        <v>8878</v>
      </c>
      <c r="E70" s="93">
        <v>9197</v>
      </c>
      <c r="F70" s="93">
        <v>10309</v>
      </c>
      <c r="G70" s="93">
        <v>11177</v>
      </c>
      <c r="H70" s="93">
        <v>14251</v>
      </c>
    </row>
    <row r="71" spans="1:8" ht="15" customHeight="1">
      <c r="A71" s="92" t="s">
        <v>216</v>
      </c>
      <c r="B71" s="93">
        <v>9268</v>
      </c>
      <c r="C71" s="93">
        <v>9268</v>
      </c>
      <c r="D71" s="93">
        <v>9268</v>
      </c>
      <c r="E71" s="93">
        <v>9601</v>
      </c>
      <c r="F71" s="93">
        <v>10761</v>
      </c>
      <c r="G71" s="93">
        <v>11667</v>
      </c>
      <c r="H71" s="93">
        <v>14875</v>
      </c>
    </row>
    <row r="72" spans="1:8" ht="15" customHeight="1">
      <c r="A72" s="92" t="s">
        <v>217</v>
      </c>
      <c r="B72" s="93">
        <v>9852</v>
      </c>
      <c r="C72" s="93">
        <v>9852</v>
      </c>
      <c r="D72" s="93">
        <v>9852</v>
      </c>
      <c r="E72" s="93">
        <v>10205</v>
      </c>
      <c r="F72" s="93">
        <v>11439</v>
      </c>
      <c r="G72" s="93">
        <v>12403</v>
      </c>
      <c r="H72" s="93">
        <v>15813</v>
      </c>
    </row>
    <row r="74" spans="1:8" ht="15" customHeight="1">
      <c r="A74" s="92" t="s">
        <v>226</v>
      </c>
    </row>
    <row r="76" spans="1:8" ht="15" customHeight="1">
      <c r="A76" s="92" t="s">
        <v>227</v>
      </c>
    </row>
    <row r="77" spans="1:8" ht="15" customHeight="1">
      <c r="A77" s="92" t="s">
        <v>228</v>
      </c>
    </row>
    <row r="79" spans="1:8" ht="15" customHeight="1">
      <c r="A79" s="92" t="s">
        <v>229</v>
      </c>
    </row>
    <row r="80" spans="1:8" ht="15" customHeight="1">
      <c r="A80" s="92" t="s">
        <v>230</v>
      </c>
    </row>
    <row r="82" spans="1:3" ht="15" customHeight="1">
      <c r="A82" s="89" t="s">
        <v>220</v>
      </c>
      <c r="B82" s="89" t="s">
        <v>231</v>
      </c>
      <c r="C82" s="89" t="s">
        <v>222</v>
      </c>
    </row>
  </sheetData>
  <pageMargins left="0.69930555555555596" right="0.69930555555555596" top="0.75" bottom="0.75"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ColWidth="14" defaultRowHeight="15" customHeight="1"/>
  <cols>
    <col min="1" max="1" width="10.42578125" customWidth="1"/>
    <col min="2" max="2" width="11.7109375" customWidth="1"/>
    <col min="3" max="26" width="9" customWidth="1"/>
  </cols>
  <sheetData>
    <row r="1" spans="1:2" ht="15" customHeight="1">
      <c r="A1" s="97" t="s">
        <v>232</v>
      </c>
      <c r="B1" s="97" t="s">
        <v>233</v>
      </c>
    </row>
    <row r="2" spans="1:2" ht="15" customHeight="1">
      <c r="A2" s="98">
        <v>42217</v>
      </c>
      <c r="B2" s="99">
        <v>287.04000000000002</v>
      </c>
    </row>
    <row r="3" spans="1:2" ht="15" customHeight="1">
      <c r="A3" s="98">
        <v>42217</v>
      </c>
      <c r="B3" s="99">
        <v>35.479999999999997</v>
      </c>
    </row>
    <row r="4" spans="1:2" ht="15" customHeight="1">
      <c r="A4" s="98">
        <v>42217</v>
      </c>
      <c r="B4" s="99">
        <v>675.67</v>
      </c>
    </row>
    <row r="5" spans="1:2" ht="15" customHeight="1">
      <c r="A5" s="98">
        <v>42217</v>
      </c>
      <c r="B5" s="99">
        <v>83.51</v>
      </c>
    </row>
    <row r="6" spans="1:2" ht="15" customHeight="1">
      <c r="A6" s="98">
        <v>42186</v>
      </c>
      <c r="B6" s="99">
        <v>322.10000000000002</v>
      </c>
    </row>
    <row r="7" spans="1:2" ht="15" customHeight="1">
      <c r="A7" s="98">
        <v>42186</v>
      </c>
      <c r="B7" s="99">
        <v>39.81</v>
      </c>
    </row>
    <row r="8" spans="1:2" ht="15" customHeight="1">
      <c r="A8" s="98">
        <v>42186</v>
      </c>
      <c r="B8" s="99">
        <v>675.67</v>
      </c>
    </row>
    <row r="9" spans="1:2" ht="15" customHeight="1">
      <c r="A9" s="98">
        <v>42186</v>
      </c>
      <c r="B9" s="99">
        <v>83.51</v>
      </c>
    </row>
    <row r="10" spans="1:2" ht="15" customHeight="1">
      <c r="A10" s="98">
        <v>42156</v>
      </c>
      <c r="B10" s="99">
        <v>322.10000000000002</v>
      </c>
    </row>
    <row r="11" spans="1:2" ht="15" customHeight="1">
      <c r="A11" s="98">
        <v>42156</v>
      </c>
      <c r="B11" s="99">
        <v>39.81</v>
      </c>
    </row>
    <row r="12" spans="1:2" ht="15" customHeight="1">
      <c r="A12" s="98">
        <v>42156</v>
      </c>
      <c r="B12" s="99">
        <v>675.67</v>
      </c>
    </row>
    <row r="13" spans="1:2" ht="15" customHeight="1">
      <c r="A13" s="98">
        <v>42156</v>
      </c>
      <c r="B13" s="99">
        <v>83.51</v>
      </c>
    </row>
    <row r="14" spans="1:2" ht="15" customHeight="1">
      <c r="A14" s="98">
        <v>42125</v>
      </c>
      <c r="B14" s="99">
        <v>322.10000000000002</v>
      </c>
    </row>
    <row r="15" spans="1:2" ht="15" customHeight="1">
      <c r="A15" s="98">
        <v>42125</v>
      </c>
      <c r="B15" s="99">
        <v>39.81</v>
      </c>
    </row>
    <row r="16" spans="1:2" ht="15" customHeight="1">
      <c r="A16" s="98">
        <v>42125</v>
      </c>
      <c r="B16" s="99">
        <v>675.67</v>
      </c>
    </row>
    <row r="17" spans="1:2" ht="15" customHeight="1">
      <c r="A17" s="98">
        <v>42125</v>
      </c>
      <c r="B17" s="99">
        <v>83.51</v>
      </c>
    </row>
    <row r="18" spans="1:2" ht="15" customHeight="1">
      <c r="A18" s="98">
        <v>42095</v>
      </c>
      <c r="B18" s="99">
        <v>322.10000000000002</v>
      </c>
    </row>
    <row r="19" spans="1:2" ht="15" customHeight="1">
      <c r="A19" s="98">
        <v>42095</v>
      </c>
      <c r="B19" s="99">
        <v>39.81</v>
      </c>
    </row>
    <row r="20" spans="1:2" ht="15" customHeight="1">
      <c r="A20" s="98">
        <v>42095</v>
      </c>
      <c r="B20" s="99">
        <v>675.67</v>
      </c>
    </row>
    <row r="21" spans="1:2" ht="15" customHeight="1">
      <c r="A21" s="98">
        <v>42095</v>
      </c>
      <c r="B21" s="99">
        <v>83.51</v>
      </c>
    </row>
    <row r="22" spans="1:2" ht="15" customHeight="1">
      <c r="A22" s="100"/>
      <c r="B22" s="99">
        <f>SUM(B2:B21)</f>
        <v>5566.0600000000013</v>
      </c>
    </row>
  </sheetData>
  <pageMargins left="0.69930555555555596" right="0.69930555555555596" top="0.75" bottom="0.75"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4" defaultRowHeight="15" customHeight="1"/>
  <cols>
    <col min="1" max="3" width="9" customWidth="1"/>
    <col min="4" max="4" width="11.5703125" customWidth="1"/>
    <col min="5" max="5" width="10.28515625" customWidth="1"/>
    <col min="6" max="12" width="9.140625" customWidth="1"/>
    <col min="13" max="26" width="9" customWidth="1"/>
  </cols>
  <sheetData>
    <row r="1" spans="1:12" ht="15" customHeight="1">
      <c r="D1" s="101"/>
      <c r="E1" s="101"/>
      <c r="F1" s="101"/>
      <c r="G1" s="101"/>
      <c r="H1" s="101"/>
      <c r="I1" s="101"/>
      <c r="J1" s="101"/>
      <c r="K1" s="101"/>
      <c r="L1" s="101"/>
    </row>
    <row r="2" spans="1:12" ht="15" customHeight="1">
      <c r="D2" s="101"/>
      <c r="E2" s="101"/>
      <c r="F2" s="101"/>
      <c r="G2" s="101"/>
      <c r="H2" s="101"/>
      <c r="I2" s="101"/>
      <c r="J2" s="101"/>
      <c r="K2" s="101"/>
      <c r="L2" s="101"/>
    </row>
    <row r="3" spans="1:12" ht="15" customHeight="1">
      <c r="D3" s="101"/>
      <c r="E3" s="101"/>
      <c r="F3" s="101"/>
      <c r="G3" s="101"/>
      <c r="H3" s="101"/>
      <c r="I3" s="101"/>
      <c r="J3" s="101"/>
      <c r="K3" s="101"/>
      <c r="L3" s="101"/>
    </row>
    <row r="4" spans="1:12" ht="15" customHeight="1">
      <c r="D4" s="101"/>
      <c r="E4" s="101"/>
      <c r="F4" s="101"/>
      <c r="G4" s="101"/>
      <c r="H4" s="101"/>
      <c r="I4" s="101"/>
      <c r="J4" s="101"/>
      <c r="K4" s="101"/>
      <c r="L4" s="101"/>
    </row>
    <row r="5" spans="1:12" ht="15" customHeight="1">
      <c r="D5" s="101"/>
      <c r="E5" s="101"/>
      <c r="F5" s="101"/>
      <c r="G5" s="101"/>
      <c r="H5" s="101"/>
      <c r="I5" s="101"/>
      <c r="J5" s="101"/>
      <c r="K5" s="101"/>
      <c r="L5" s="101"/>
    </row>
    <row r="6" spans="1:12" ht="15" customHeight="1">
      <c r="D6" s="101"/>
      <c r="E6" s="102" t="s">
        <v>234</v>
      </c>
      <c r="F6" s="101"/>
      <c r="G6" s="101"/>
      <c r="H6" s="101"/>
      <c r="I6" s="101"/>
      <c r="J6" s="101"/>
      <c r="K6" s="101"/>
      <c r="L6" s="101"/>
    </row>
    <row r="7" spans="1:12" ht="15" customHeight="1">
      <c r="A7" s="1"/>
      <c r="B7" s="1"/>
      <c r="C7" s="1"/>
      <c r="D7" s="103"/>
      <c r="E7" s="101" t="s">
        <v>15</v>
      </c>
      <c r="F7" s="104" t="s">
        <v>16</v>
      </c>
      <c r="G7" s="104" t="s">
        <v>17</v>
      </c>
      <c r="H7" s="104" t="s">
        <v>18</v>
      </c>
      <c r="I7" s="104" t="s">
        <v>19</v>
      </c>
      <c r="J7" s="104" t="s">
        <v>20</v>
      </c>
      <c r="K7" s="104" t="s">
        <v>21</v>
      </c>
      <c r="L7" s="104" t="s">
        <v>22</v>
      </c>
    </row>
    <row r="8" spans="1:12" ht="15" customHeight="1">
      <c r="A8" s="105" t="s">
        <v>29</v>
      </c>
      <c r="B8" s="105" t="s">
        <v>30</v>
      </c>
      <c r="C8" s="1"/>
      <c r="D8" s="106">
        <v>44287</v>
      </c>
      <c r="E8" s="101">
        <v>300000</v>
      </c>
      <c r="F8" s="23">
        <v>7320</v>
      </c>
      <c r="G8" s="23">
        <v>7648</v>
      </c>
      <c r="H8" s="23">
        <v>10418</v>
      </c>
      <c r="I8" s="23">
        <v>10758</v>
      </c>
      <c r="J8" s="23">
        <v>12030</v>
      </c>
      <c r="K8" s="23">
        <v>12894</v>
      </c>
      <c r="L8" s="23">
        <v>16003</v>
      </c>
    </row>
    <row r="9" spans="1:12" ht="15" customHeight="1">
      <c r="A9" s="107">
        <v>1</v>
      </c>
      <c r="B9" s="107">
        <v>1</v>
      </c>
      <c r="C9" s="1" t="s">
        <v>34</v>
      </c>
      <c r="D9" s="108" t="s">
        <v>35</v>
      </c>
      <c r="E9" s="101">
        <v>400000</v>
      </c>
      <c r="F9" s="23">
        <v>9947</v>
      </c>
      <c r="G9" s="23">
        <v>10363</v>
      </c>
      <c r="H9" s="23">
        <v>14188</v>
      </c>
      <c r="I9" s="23">
        <v>14682</v>
      </c>
      <c r="J9" s="23">
        <v>16425</v>
      </c>
      <c r="K9" s="23">
        <v>17600</v>
      </c>
      <c r="L9" s="23">
        <v>21780</v>
      </c>
    </row>
    <row r="10" spans="1:12" ht="15" customHeight="1">
      <c r="A10" s="109">
        <v>2</v>
      </c>
      <c r="B10" s="107">
        <v>12</v>
      </c>
      <c r="C10" s="31">
        <v>0</v>
      </c>
      <c r="D10" s="110">
        <v>500000</v>
      </c>
      <c r="E10" s="101">
        <v>500000</v>
      </c>
      <c r="F10" s="23">
        <v>12374</v>
      </c>
      <c r="G10" s="23">
        <v>12534</v>
      </c>
      <c r="H10" s="23">
        <v>17260</v>
      </c>
      <c r="I10" s="23">
        <v>17879</v>
      </c>
      <c r="J10" s="23">
        <v>20042</v>
      </c>
      <c r="K10" s="23">
        <v>21728</v>
      </c>
      <c r="L10" s="23">
        <v>27705</v>
      </c>
    </row>
    <row r="11" spans="1:12" ht="15" customHeight="1">
      <c r="A11" s="107">
        <v>3</v>
      </c>
      <c r="B11" s="107">
        <v>11</v>
      </c>
      <c r="C11" s="1">
        <v>43300</v>
      </c>
      <c r="D11" s="108">
        <v>600000</v>
      </c>
      <c r="E11" s="101">
        <v>600000</v>
      </c>
      <c r="F11" s="23">
        <v>13634</v>
      </c>
      <c r="G11" s="23">
        <v>13810</v>
      </c>
      <c r="H11" s="23">
        <v>19017</v>
      </c>
      <c r="I11" s="23">
        <v>19700</v>
      </c>
      <c r="J11" s="23">
        <v>22083</v>
      </c>
      <c r="K11" s="23">
        <v>23941</v>
      </c>
      <c r="L11" s="23">
        <v>30525</v>
      </c>
    </row>
    <row r="12" spans="1:12" ht="15" customHeight="1">
      <c r="A12" s="109">
        <v>4</v>
      </c>
      <c r="B12" s="107">
        <v>10</v>
      </c>
      <c r="C12" s="1">
        <v>55335</v>
      </c>
      <c r="D12" s="108">
        <v>1000000</v>
      </c>
      <c r="E12" s="101">
        <v>800000</v>
      </c>
      <c r="F12" s="23">
        <v>15255</v>
      </c>
      <c r="G12" s="23">
        <v>15450</v>
      </c>
      <c r="H12" s="23">
        <v>21276</v>
      </c>
      <c r="I12" s="23">
        <v>22041</v>
      </c>
      <c r="J12" s="23">
        <v>24707</v>
      </c>
      <c r="K12" s="23">
        <v>26786</v>
      </c>
      <c r="L12" s="23">
        <v>34152</v>
      </c>
    </row>
    <row r="13" spans="1:12" ht="15" customHeight="1">
      <c r="A13" s="107">
        <v>5</v>
      </c>
      <c r="B13" s="107">
        <v>9</v>
      </c>
      <c r="C13" s="1"/>
      <c r="D13" s="103"/>
      <c r="E13" s="101">
        <v>1000000</v>
      </c>
      <c r="F13" s="23">
        <v>15975</v>
      </c>
      <c r="G13" s="23">
        <v>16180</v>
      </c>
      <c r="H13" s="23">
        <v>22281</v>
      </c>
      <c r="I13" s="23">
        <v>23082</v>
      </c>
      <c r="J13" s="23">
        <v>25873</v>
      </c>
      <c r="K13" s="23">
        <v>28050</v>
      </c>
      <c r="L13" s="23">
        <v>35764</v>
      </c>
    </row>
    <row r="14" spans="1:12" ht="15" customHeight="1">
      <c r="A14" s="109">
        <v>6</v>
      </c>
      <c r="B14" s="107">
        <v>8</v>
      </c>
      <c r="C14" s="1"/>
      <c r="D14" s="103"/>
      <c r="E14" s="101">
        <v>1200000</v>
      </c>
      <c r="F14" s="23">
        <v>17099</v>
      </c>
      <c r="G14" s="23">
        <v>17319</v>
      </c>
      <c r="H14" s="23">
        <v>23850</v>
      </c>
      <c r="I14" s="23">
        <v>24707</v>
      </c>
      <c r="J14" s="23">
        <v>27694</v>
      </c>
      <c r="K14" s="23">
        <v>30024</v>
      </c>
      <c r="L14" s="23">
        <v>38282</v>
      </c>
    </row>
    <row r="15" spans="1:12" ht="15" customHeight="1">
      <c r="A15" s="107">
        <v>7</v>
      </c>
      <c r="B15" s="107">
        <v>7</v>
      </c>
      <c r="C15" s="1"/>
      <c r="D15" s="103"/>
      <c r="E15" s="101">
        <v>1500000</v>
      </c>
      <c r="F15" s="23">
        <v>17850</v>
      </c>
      <c r="G15" s="23">
        <v>18079</v>
      </c>
      <c r="H15" s="23">
        <v>24896</v>
      </c>
      <c r="I15" s="23">
        <v>25791</v>
      </c>
      <c r="J15" s="23">
        <v>28909</v>
      </c>
      <c r="K15" s="23">
        <v>31341</v>
      </c>
      <c r="L15" s="23">
        <v>39960</v>
      </c>
    </row>
    <row r="16" spans="1:12" ht="15" customHeight="1">
      <c r="A16" s="109">
        <v>8</v>
      </c>
      <c r="B16" s="107">
        <v>6</v>
      </c>
      <c r="C16" s="1"/>
      <c r="D16" s="103"/>
      <c r="E16" s="101">
        <v>2000000</v>
      </c>
      <c r="F16" s="23">
        <v>18974</v>
      </c>
      <c r="G16" s="23">
        <v>19219</v>
      </c>
      <c r="H16" s="23">
        <v>26465</v>
      </c>
      <c r="I16" s="23">
        <v>27415</v>
      </c>
      <c r="J16" s="23">
        <v>30731</v>
      </c>
      <c r="K16" s="23">
        <v>33318</v>
      </c>
      <c r="L16" s="23">
        <v>42480</v>
      </c>
    </row>
    <row r="17" spans="1:12" ht="15" customHeight="1">
      <c r="A17" s="107">
        <v>9</v>
      </c>
      <c r="B17" s="107">
        <v>5</v>
      </c>
      <c r="C17" s="1"/>
      <c r="D17" s="103"/>
      <c r="E17" s="101">
        <v>2500000</v>
      </c>
      <c r="F17" s="23">
        <v>20635</v>
      </c>
      <c r="G17" s="23">
        <v>20901</v>
      </c>
      <c r="H17" s="23">
        <v>29111</v>
      </c>
      <c r="I17" s="23">
        <v>30157</v>
      </c>
      <c r="J17" s="23">
        <v>34188</v>
      </c>
      <c r="K17" s="23">
        <v>38066</v>
      </c>
      <c r="L17" s="23">
        <v>47258</v>
      </c>
    </row>
    <row r="18" spans="1:12" ht="15" customHeight="1">
      <c r="A18" s="109">
        <v>10</v>
      </c>
      <c r="B18" s="107">
        <v>4</v>
      </c>
      <c r="C18" s="1"/>
      <c r="D18" s="103"/>
      <c r="E18" s="101">
        <v>3000000</v>
      </c>
      <c r="F18" s="23">
        <v>22096</v>
      </c>
      <c r="G18" s="23">
        <v>22381</v>
      </c>
      <c r="H18" s="23">
        <v>31440</v>
      </c>
      <c r="I18" s="23">
        <v>32569</v>
      </c>
      <c r="J18" s="23">
        <v>37230</v>
      </c>
      <c r="K18" s="23">
        <v>40364</v>
      </c>
      <c r="L18" s="23">
        <v>51464</v>
      </c>
    </row>
    <row r="19" spans="1:12" ht="15" customHeight="1">
      <c r="A19" s="107">
        <v>11</v>
      </c>
      <c r="B19" s="107">
        <v>3</v>
      </c>
      <c r="C19" s="1"/>
      <c r="D19" s="103"/>
      <c r="E19" s="101">
        <v>3500000</v>
      </c>
      <c r="F19" s="23">
        <v>23291</v>
      </c>
      <c r="G19" s="23">
        <v>23591</v>
      </c>
      <c r="H19" s="23">
        <v>33346</v>
      </c>
      <c r="I19" s="23">
        <v>34542</v>
      </c>
      <c r="J19" s="23">
        <v>39720</v>
      </c>
      <c r="K19" s="23">
        <v>43063</v>
      </c>
      <c r="L19" s="23">
        <v>54905</v>
      </c>
    </row>
    <row r="20" spans="1:12" ht="15" customHeight="1">
      <c r="A20" s="109">
        <v>12</v>
      </c>
      <c r="B20" s="107">
        <v>2</v>
      </c>
      <c r="C20" s="1"/>
      <c r="D20" s="103"/>
      <c r="E20" s="101">
        <v>4000000</v>
      </c>
      <c r="F20" s="23">
        <v>24281</v>
      </c>
      <c r="G20" s="23">
        <v>24600</v>
      </c>
      <c r="H20" s="23">
        <v>34934</v>
      </c>
      <c r="I20" s="23">
        <v>36188</v>
      </c>
      <c r="J20" s="23">
        <v>41794</v>
      </c>
      <c r="K20" s="23">
        <v>45312</v>
      </c>
      <c r="L20" s="23">
        <v>57772</v>
      </c>
    </row>
    <row r="21" spans="1:12" ht="15" customHeight="1">
      <c r="A21" s="1"/>
      <c r="B21" s="31">
        <v>-1</v>
      </c>
      <c r="C21" s="1"/>
      <c r="D21" s="103"/>
      <c r="E21" s="101">
        <v>5000000</v>
      </c>
      <c r="F21" s="23">
        <v>25615</v>
      </c>
      <c r="G21" s="23">
        <v>25946</v>
      </c>
      <c r="H21" s="23">
        <v>37051</v>
      </c>
      <c r="I21" s="23">
        <v>38381</v>
      </c>
      <c r="J21" s="23">
        <v>44560</v>
      </c>
      <c r="K21" s="23">
        <v>48311</v>
      </c>
      <c r="L21" s="23">
        <v>61585</v>
      </c>
    </row>
    <row r="22" spans="1:12" ht="15" customHeight="1">
      <c r="A22" s="1"/>
      <c r="B22" s="1"/>
      <c r="C22" s="1"/>
      <c r="D22" s="111"/>
      <c r="E22" s="111"/>
      <c r="F22" s="111"/>
      <c r="G22" s="111"/>
      <c r="H22" s="111"/>
      <c r="I22" s="111"/>
      <c r="J22" s="111"/>
      <c r="K22" s="111"/>
      <c r="L22" s="111"/>
    </row>
    <row r="23" spans="1:12" ht="15" customHeight="1">
      <c r="A23" s="1"/>
      <c r="B23" s="1"/>
      <c r="C23" s="1"/>
      <c r="D23" s="111"/>
      <c r="E23" s="111"/>
      <c r="F23" s="111"/>
      <c r="G23" s="111"/>
      <c r="H23" s="111"/>
      <c r="I23" s="111"/>
      <c r="J23" s="111"/>
      <c r="K23" s="111"/>
      <c r="L23" s="111"/>
    </row>
    <row r="24" spans="1:12" ht="15" customHeight="1">
      <c r="A24" s="1"/>
      <c r="B24" s="1"/>
      <c r="C24" s="1"/>
      <c r="D24" s="103"/>
      <c r="E24" s="104"/>
      <c r="F24" s="112"/>
      <c r="G24" s="112"/>
      <c r="H24" s="112"/>
      <c r="I24" s="112"/>
      <c r="J24" s="112"/>
      <c r="K24" s="112"/>
      <c r="L24" s="112"/>
    </row>
    <row r="25" spans="1:12" ht="15" customHeight="1">
      <c r="A25" s="1"/>
      <c r="B25" s="1"/>
      <c r="C25" s="1"/>
      <c r="D25" s="103"/>
      <c r="E25" s="103"/>
      <c r="F25" s="113"/>
      <c r="G25" s="113"/>
      <c r="H25" s="113"/>
      <c r="I25" s="113"/>
      <c r="J25" s="113"/>
      <c r="K25" s="113"/>
      <c r="L25" s="113"/>
    </row>
    <row r="26" spans="1:12" ht="15" customHeight="1">
      <c r="A26" s="1"/>
      <c r="B26" s="1"/>
      <c r="C26" s="1"/>
      <c r="D26" s="103"/>
      <c r="E26" s="102" t="s">
        <v>61</v>
      </c>
      <c r="F26" s="103"/>
      <c r="G26" s="103"/>
      <c r="H26" s="103"/>
      <c r="I26" s="103"/>
      <c r="J26" s="103"/>
      <c r="K26" s="103"/>
      <c r="L26" s="103"/>
    </row>
    <row r="27" spans="1:12" ht="15" customHeight="1">
      <c r="A27" s="1"/>
      <c r="B27" s="1"/>
      <c r="C27" s="1"/>
      <c r="D27" s="103"/>
      <c r="E27" s="101" t="s">
        <v>15</v>
      </c>
      <c r="F27" s="104" t="s">
        <v>16</v>
      </c>
      <c r="G27" s="104" t="s">
        <v>17</v>
      </c>
      <c r="H27" s="104" t="s">
        <v>18</v>
      </c>
      <c r="I27" s="104" t="s">
        <v>19</v>
      </c>
      <c r="J27" s="104" t="s">
        <v>20</v>
      </c>
      <c r="K27" s="104" t="s">
        <v>21</v>
      </c>
      <c r="L27" s="104" t="s">
        <v>22</v>
      </c>
    </row>
    <row r="28" spans="1:12" ht="15" customHeight="1">
      <c r="A28" s="1"/>
      <c r="B28" s="1"/>
      <c r="C28" s="1"/>
      <c r="D28" s="103"/>
      <c r="E28" s="101">
        <v>300000</v>
      </c>
      <c r="F28" s="23">
        <v>2928</v>
      </c>
      <c r="G28" s="23">
        <v>3058</v>
      </c>
      <c r="H28" s="23">
        <v>4167</v>
      </c>
      <c r="I28" s="23">
        <v>4302</v>
      </c>
      <c r="J28" s="23">
        <v>4812</v>
      </c>
      <c r="K28" s="23">
        <v>5158</v>
      </c>
      <c r="L28" s="23">
        <v>6401</v>
      </c>
    </row>
    <row r="29" spans="1:12" ht="15" customHeight="1">
      <c r="A29" s="1"/>
      <c r="B29" s="1"/>
      <c r="C29" s="1"/>
      <c r="D29" s="108" t="s">
        <v>121</v>
      </c>
      <c r="E29" s="101">
        <v>400000</v>
      </c>
      <c r="F29" s="23">
        <v>3979</v>
      </c>
      <c r="G29" s="23">
        <v>4146</v>
      </c>
      <c r="H29" s="23">
        <v>5675</v>
      </c>
      <c r="I29" s="23">
        <v>5873</v>
      </c>
      <c r="J29" s="23">
        <v>6570</v>
      </c>
      <c r="K29" s="23">
        <v>7040</v>
      </c>
      <c r="L29" s="23">
        <v>8711</v>
      </c>
    </row>
    <row r="30" spans="1:12" ht="15" customHeight="1">
      <c r="A30" s="1"/>
      <c r="B30" s="1"/>
      <c r="C30" s="1"/>
      <c r="D30" s="114">
        <v>300000</v>
      </c>
      <c r="E30" s="101">
        <v>500000</v>
      </c>
      <c r="F30" s="23">
        <v>4950</v>
      </c>
      <c r="G30" s="23">
        <v>5013</v>
      </c>
      <c r="H30" s="23">
        <v>6904</v>
      </c>
      <c r="I30" s="23">
        <v>7151</v>
      </c>
      <c r="J30" s="23">
        <v>8017</v>
      </c>
      <c r="K30" s="23">
        <v>8691</v>
      </c>
      <c r="L30" s="23">
        <v>11081</v>
      </c>
    </row>
    <row r="31" spans="1:12" ht="15" customHeight="1">
      <c r="A31" s="1"/>
      <c r="B31" s="1"/>
      <c r="C31" s="1"/>
      <c r="D31" s="114">
        <v>400000</v>
      </c>
      <c r="E31" s="101">
        <v>600000</v>
      </c>
      <c r="F31" s="23">
        <v>5453</v>
      </c>
      <c r="G31" s="23">
        <v>5524</v>
      </c>
      <c r="H31" s="23">
        <v>7606</v>
      </c>
      <c r="I31" s="23">
        <v>7880</v>
      </c>
      <c r="J31" s="23">
        <v>8832</v>
      </c>
      <c r="K31" s="23">
        <v>9577</v>
      </c>
      <c r="L31" s="23">
        <v>12210</v>
      </c>
    </row>
    <row r="32" spans="1:12" ht="15" customHeight="1">
      <c r="A32" s="1"/>
      <c r="B32" s="1"/>
      <c r="C32" s="1"/>
      <c r="D32" s="114">
        <v>500000</v>
      </c>
      <c r="E32" s="101">
        <v>800000</v>
      </c>
      <c r="F32" s="23">
        <v>6102</v>
      </c>
      <c r="G32" s="23">
        <v>6180</v>
      </c>
      <c r="H32" s="23">
        <v>8510</v>
      </c>
      <c r="I32" s="23">
        <v>8816</v>
      </c>
      <c r="J32" s="23">
        <v>9883</v>
      </c>
      <c r="K32" s="23">
        <v>10715</v>
      </c>
      <c r="L32" s="23">
        <v>13661</v>
      </c>
    </row>
    <row r="33" spans="1:12" ht="15" customHeight="1">
      <c r="A33" s="1"/>
      <c r="B33" s="1"/>
      <c r="C33" s="1"/>
      <c r="D33" s="114">
        <v>600000</v>
      </c>
      <c r="E33" s="101">
        <v>1000000</v>
      </c>
      <c r="F33" s="23">
        <v>6390</v>
      </c>
      <c r="G33" s="23">
        <v>6471</v>
      </c>
      <c r="H33" s="23">
        <v>8912</v>
      </c>
      <c r="I33" s="23">
        <v>9233</v>
      </c>
      <c r="J33" s="23">
        <v>10348</v>
      </c>
      <c r="K33" s="23">
        <v>11220</v>
      </c>
      <c r="L33" s="23">
        <v>14305</v>
      </c>
    </row>
    <row r="34" spans="1:12" ht="15" customHeight="1">
      <c r="A34" s="1" t="e">
        <f>IF('SMCP CALCULATOR'!J4&lt;&gt;"Retiring",DATEDIF((#REF!),A6,"M")-1,12)</f>
        <v>#REF!</v>
      </c>
      <c r="B34" s="1"/>
      <c r="C34" s="1"/>
      <c r="D34" s="114">
        <v>800000</v>
      </c>
      <c r="E34" s="101">
        <v>1200000</v>
      </c>
      <c r="F34" s="23">
        <v>6839</v>
      </c>
      <c r="G34" s="23">
        <v>6928</v>
      </c>
      <c r="H34" s="23">
        <v>9540</v>
      </c>
      <c r="I34" s="23">
        <v>9883</v>
      </c>
      <c r="J34" s="23">
        <v>11078</v>
      </c>
      <c r="K34" s="23">
        <v>12009</v>
      </c>
      <c r="L34" s="23">
        <v>15313</v>
      </c>
    </row>
    <row r="35" spans="1:12" ht="15" customHeight="1">
      <c r="A35" s="1"/>
      <c r="B35" s="1"/>
      <c r="C35" s="1"/>
      <c r="D35" s="114">
        <v>1000000</v>
      </c>
      <c r="E35" s="101">
        <v>1500000</v>
      </c>
      <c r="F35" s="23">
        <v>7139</v>
      </c>
      <c r="G35" s="23">
        <v>7231</v>
      </c>
      <c r="H35" s="23">
        <v>9958</v>
      </c>
      <c r="I35" s="23">
        <v>10316</v>
      </c>
      <c r="J35" s="23">
        <v>11563</v>
      </c>
      <c r="K35" s="23">
        <v>12537</v>
      </c>
      <c r="L35" s="23">
        <v>15984</v>
      </c>
    </row>
    <row r="36" spans="1:12" ht="15" customHeight="1">
      <c r="A36" s="1"/>
      <c r="B36" s="1"/>
      <c r="C36" s="1"/>
      <c r="D36" s="114">
        <v>1200000</v>
      </c>
      <c r="E36" s="101">
        <v>2000000</v>
      </c>
      <c r="F36" s="23">
        <v>7590</v>
      </c>
      <c r="G36" s="23">
        <v>7687</v>
      </c>
      <c r="H36" s="23">
        <v>10586</v>
      </c>
      <c r="I36" s="23">
        <v>10966</v>
      </c>
      <c r="J36" s="23">
        <v>12293</v>
      </c>
      <c r="K36" s="23">
        <v>13327</v>
      </c>
      <c r="L36" s="23">
        <v>16991</v>
      </c>
    </row>
    <row r="37" spans="1:12" ht="15" customHeight="1">
      <c r="A37" s="1"/>
      <c r="B37" s="1"/>
      <c r="C37" s="1"/>
      <c r="D37" s="114">
        <v>1500000</v>
      </c>
      <c r="E37" s="101">
        <v>2500000</v>
      </c>
      <c r="F37" s="23">
        <v>8253</v>
      </c>
      <c r="G37" s="23">
        <v>8360</v>
      </c>
      <c r="H37" s="23">
        <v>11644</v>
      </c>
      <c r="I37" s="23">
        <v>12062</v>
      </c>
      <c r="J37" s="23">
        <v>13676</v>
      </c>
      <c r="K37" s="23">
        <v>14827</v>
      </c>
      <c r="L37" s="23">
        <v>18903</v>
      </c>
    </row>
    <row r="38" spans="1:12" ht="15" customHeight="1">
      <c r="A38" s="1"/>
      <c r="B38" s="1"/>
      <c r="C38" s="1"/>
      <c r="D38" s="114" t="s">
        <v>155</v>
      </c>
      <c r="E38" s="101">
        <v>3000000</v>
      </c>
      <c r="F38" s="23">
        <v>8838</v>
      </c>
      <c r="G38" s="23">
        <v>8952</v>
      </c>
      <c r="H38" s="23">
        <v>12576</v>
      </c>
      <c r="I38" s="23">
        <v>13027</v>
      </c>
      <c r="J38" s="23">
        <v>14892</v>
      </c>
      <c r="K38" s="23">
        <v>16146</v>
      </c>
      <c r="L38" s="23">
        <v>20586</v>
      </c>
    </row>
    <row r="39" spans="1:12" ht="15" customHeight="1">
      <c r="A39" s="1"/>
      <c r="B39" s="1"/>
      <c r="C39" s="1"/>
      <c r="D39" s="114" t="s">
        <v>160</v>
      </c>
      <c r="E39" s="101">
        <v>3500000</v>
      </c>
      <c r="F39" s="23">
        <v>9316</v>
      </c>
      <c r="G39" s="23">
        <v>9437</v>
      </c>
      <c r="H39" s="23">
        <v>13339</v>
      </c>
      <c r="I39" s="23">
        <v>13818</v>
      </c>
      <c r="J39" s="23">
        <v>15888</v>
      </c>
      <c r="K39" s="23">
        <v>17225</v>
      </c>
      <c r="L39" s="23">
        <v>21962</v>
      </c>
    </row>
    <row r="40" spans="1:12" ht="15" customHeight="1">
      <c r="A40" s="1"/>
      <c r="B40" s="1"/>
      <c r="C40" s="1"/>
      <c r="D40" s="114" t="s">
        <v>163</v>
      </c>
      <c r="E40" s="101">
        <v>4000000</v>
      </c>
      <c r="F40" s="23">
        <v>9715</v>
      </c>
      <c r="G40" s="23">
        <v>9840</v>
      </c>
      <c r="H40" s="23">
        <v>13974</v>
      </c>
      <c r="I40" s="23">
        <v>14475</v>
      </c>
      <c r="J40" s="23">
        <v>16718</v>
      </c>
      <c r="K40" s="23">
        <v>18124</v>
      </c>
      <c r="L40" s="23">
        <v>23110</v>
      </c>
    </row>
    <row r="41" spans="1:12" ht="15" customHeight="1">
      <c r="A41" s="1"/>
      <c r="B41" s="1"/>
      <c r="C41" s="1"/>
      <c r="D41" s="114" t="s">
        <v>168</v>
      </c>
      <c r="E41" s="101">
        <v>5000000</v>
      </c>
      <c r="F41" s="23">
        <v>10246</v>
      </c>
      <c r="G41" s="23">
        <v>10378</v>
      </c>
      <c r="H41" s="23">
        <v>14821</v>
      </c>
      <c r="I41" s="23">
        <v>15353</v>
      </c>
      <c r="J41" s="23">
        <v>17823</v>
      </c>
      <c r="K41" s="23">
        <v>19324</v>
      </c>
      <c r="L41" s="23">
        <v>24639</v>
      </c>
    </row>
    <row r="42" spans="1:12" ht="15" customHeight="1">
      <c r="A42" s="1"/>
      <c r="B42" s="1"/>
      <c r="C42" s="1"/>
      <c r="D42" s="114" t="s">
        <v>172</v>
      </c>
      <c r="E42" s="104"/>
      <c r="F42" s="112"/>
      <c r="G42" s="112"/>
      <c r="H42" s="112"/>
      <c r="I42" s="112"/>
      <c r="J42" s="112"/>
      <c r="K42" s="112"/>
      <c r="L42" s="112"/>
    </row>
    <row r="43" spans="1:12" ht="15" customHeight="1">
      <c r="A43" s="1"/>
      <c r="B43" s="1"/>
      <c r="C43" s="1"/>
      <c r="D43" s="114" t="s">
        <v>13</v>
      </c>
      <c r="E43" s="104"/>
      <c r="F43" s="112"/>
      <c r="G43" s="112"/>
      <c r="H43" s="112"/>
      <c r="I43" s="112"/>
      <c r="J43" s="112"/>
      <c r="K43" s="112"/>
      <c r="L43" s="112"/>
    </row>
    <row r="44" spans="1:12" ht="15" customHeight="1">
      <c r="A44" s="1"/>
      <c r="B44" s="1"/>
      <c r="C44" s="1"/>
      <c r="D44" s="103"/>
      <c r="E44" s="115"/>
      <c r="F44" s="113"/>
      <c r="G44" s="113"/>
      <c r="H44" s="113"/>
      <c r="I44" s="113"/>
      <c r="J44" s="113"/>
      <c r="K44" s="113"/>
      <c r="L44" s="113"/>
    </row>
    <row r="45" spans="1:12" ht="15" customHeight="1">
      <c r="A45" s="1"/>
      <c r="B45" s="1"/>
      <c r="C45" s="1"/>
      <c r="D45" s="103"/>
      <c r="E45" s="116" t="s">
        <v>235</v>
      </c>
      <c r="F45" s="117"/>
      <c r="G45" s="118"/>
      <c r="H45" s="103"/>
      <c r="I45" s="103"/>
      <c r="J45" s="103"/>
      <c r="K45" s="103"/>
      <c r="L45" s="103"/>
    </row>
    <row r="46" spans="1:12" ht="15" customHeight="1">
      <c r="A46" s="1"/>
      <c r="B46" s="1"/>
      <c r="C46" s="1"/>
      <c r="D46" s="103"/>
      <c r="E46" s="101" t="s">
        <v>15</v>
      </c>
      <c r="F46" s="104" t="s">
        <v>16</v>
      </c>
      <c r="G46" s="104" t="s">
        <v>17</v>
      </c>
      <c r="H46" s="104" t="s">
        <v>18</v>
      </c>
      <c r="I46" s="104" t="s">
        <v>19</v>
      </c>
      <c r="J46" s="104" t="s">
        <v>20</v>
      </c>
      <c r="K46" s="104" t="s">
        <v>21</v>
      </c>
      <c r="L46" s="104" t="s">
        <v>22</v>
      </c>
    </row>
    <row r="47" spans="1:12" ht="15" customHeight="1">
      <c r="A47" s="1"/>
      <c r="B47" s="1"/>
      <c r="C47" s="1"/>
      <c r="D47" s="103"/>
      <c r="E47" s="101">
        <v>300000</v>
      </c>
      <c r="F47" s="23">
        <v>1831</v>
      </c>
      <c r="G47" s="23">
        <v>1912</v>
      </c>
      <c r="H47" s="23">
        <v>2605</v>
      </c>
      <c r="I47" s="23">
        <v>2689</v>
      </c>
      <c r="J47" s="23">
        <v>3008</v>
      </c>
      <c r="K47" s="23">
        <v>3224</v>
      </c>
      <c r="L47" s="23">
        <v>4001</v>
      </c>
    </row>
    <row r="48" spans="1:12" ht="15" customHeight="1">
      <c r="A48" s="1"/>
      <c r="B48" s="1"/>
      <c r="C48" s="1"/>
      <c r="D48" s="103"/>
      <c r="E48" s="101">
        <v>400000</v>
      </c>
      <c r="F48" s="23">
        <v>2487</v>
      </c>
      <c r="G48" s="23">
        <v>2592</v>
      </c>
      <c r="H48" s="23">
        <v>3547</v>
      </c>
      <c r="I48" s="23">
        <v>3670</v>
      </c>
      <c r="J48" s="23">
        <v>4106</v>
      </c>
      <c r="K48" s="23">
        <v>4400</v>
      </c>
      <c r="L48" s="23">
        <v>5445</v>
      </c>
    </row>
    <row r="49" spans="1:12" ht="15" customHeight="1">
      <c r="A49" s="1"/>
      <c r="B49" s="1"/>
      <c r="C49" s="1"/>
      <c r="D49" s="103"/>
      <c r="E49" s="101">
        <v>500000</v>
      </c>
      <c r="F49" s="23">
        <v>3094</v>
      </c>
      <c r="G49" s="23">
        <v>3134</v>
      </c>
      <c r="H49" s="23">
        <v>4316</v>
      </c>
      <c r="I49" s="23">
        <v>4469</v>
      </c>
      <c r="J49" s="23">
        <v>5010</v>
      </c>
      <c r="K49" s="23">
        <v>5433</v>
      </c>
      <c r="L49" s="23">
        <v>6927</v>
      </c>
    </row>
    <row r="50" spans="1:12" ht="15" customHeight="1">
      <c r="A50" s="1"/>
      <c r="B50" s="1"/>
      <c r="C50" s="1"/>
      <c r="D50" s="103"/>
      <c r="E50" s="101">
        <v>600000</v>
      </c>
      <c r="F50" s="23">
        <v>3409</v>
      </c>
      <c r="G50" s="23">
        <v>3453</v>
      </c>
      <c r="H50" s="23">
        <v>4755</v>
      </c>
      <c r="I50" s="23">
        <v>4925</v>
      </c>
      <c r="J50" s="23">
        <v>5521</v>
      </c>
      <c r="K50" s="23">
        <v>5985</v>
      </c>
      <c r="L50" s="23">
        <v>7631</v>
      </c>
    </row>
    <row r="51" spans="1:12" ht="15" customHeight="1">
      <c r="A51" s="1"/>
      <c r="B51" s="1"/>
      <c r="C51" s="1"/>
      <c r="D51" s="103"/>
      <c r="E51" s="101">
        <v>800000</v>
      </c>
      <c r="F51" s="23">
        <v>3813</v>
      </c>
      <c r="G51" s="23">
        <v>3862</v>
      </c>
      <c r="H51" s="23">
        <v>5319</v>
      </c>
      <c r="I51" s="23">
        <v>5511</v>
      </c>
      <c r="J51" s="23">
        <v>6177</v>
      </c>
      <c r="K51" s="23">
        <v>6696</v>
      </c>
      <c r="L51" s="23">
        <v>8538</v>
      </c>
    </row>
    <row r="52" spans="1:12" ht="15" customHeight="1">
      <c r="A52" s="1"/>
      <c r="B52" s="1"/>
      <c r="C52" s="1"/>
      <c r="D52" s="103"/>
      <c r="E52" s="101">
        <v>1000000</v>
      </c>
      <c r="F52" s="23">
        <v>3994</v>
      </c>
      <c r="G52" s="23">
        <v>4045</v>
      </c>
      <c r="H52" s="23">
        <v>5570</v>
      </c>
      <c r="I52" s="23">
        <v>5771</v>
      </c>
      <c r="J52" s="23">
        <v>6468</v>
      </c>
      <c r="K52" s="23">
        <v>7012</v>
      </c>
      <c r="L52" s="23">
        <v>8942</v>
      </c>
    </row>
    <row r="53" spans="1:12" ht="15" customHeight="1">
      <c r="A53" s="1"/>
      <c r="B53" s="1"/>
      <c r="C53" s="1"/>
      <c r="D53" s="103"/>
      <c r="E53" s="101">
        <v>1200000</v>
      </c>
      <c r="F53" s="23">
        <v>4274</v>
      </c>
      <c r="G53" s="23">
        <v>4331</v>
      </c>
      <c r="H53" s="23">
        <v>5963</v>
      </c>
      <c r="I53" s="23">
        <v>6177</v>
      </c>
      <c r="J53" s="23">
        <v>6924</v>
      </c>
      <c r="K53" s="23">
        <v>7506</v>
      </c>
      <c r="L53" s="23">
        <v>9571</v>
      </c>
    </row>
    <row r="54" spans="1:12" ht="15" customHeight="1">
      <c r="A54" s="1"/>
      <c r="B54" s="1"/>
      <c r="C54" s="1"/>
      <c r="D54" s="103"/>
      <c r="E54" s="101">
        <v>1500000</v>
      </c>
      <c r="F54" s="23">
        <v>4462</v>
      </c>
      <c r="G54" s="23">
        <v>4520</v>
      </c>
      <c r="H54" s="23">
        <v>6225</v>
      </c>
      <c r="I54" s="23">
        <v>6448</v>
      </c>
      <c r="J54" s="23">
        <v>7228</v>
      </c>
      <c r="K54" s="23">
        <v>7835</v>
      </c>
      <c r="L54" s="23">
        <v>9991</v>
      </c>
    </row>
    <row r="55" spans="1:12" ht="15" customHeight="1">
      <c r="A55" s="1"/>
      <c r="B55" s="1"/>
      <c r="C55" s="1"/>
      <c r="D55" s="103"/>
      <c r="E55" s="101">
        <v>2000000</v>
      </c>
      <c r="F55" s="23">
        <v>4744</v>
      </c>
      <c r="G55" s="23">
        <v>4805</v>
      </c>
      <c r="H55" s="23">
        <v>6616</v>
      </c>
      <c r="I55" s="23">
        <v>6854</v>
      </c>
      <c r="J55" s="23">
        <v>7683</v>
      </c>
      <c r="K55" s="23">
        <v>8330</v>
      </c>
      <c r="L55" s="23">
        <v>10620</v>
      </c>
    </row>
    <row r="56" spans="1:12" ht="15" customHeight="1">
      <c r="A56" s="1"/>
      <c r="B56" s="1"/>
      <c r="C56" s="1"/>
      <c r="D56" s="111"/>
      <c r="E56" s="101">
        <v>2500000</v>
      </c>
      <c r="F56" s="23">
        <v>5158</v>
      </c>
      <c r="G56" s="23">
        <v>5226</v>
      </c>
      <c r="H56" s="23">
        <v>7278</v>
      </c>
      <c r="I56" s="23">
        <v>7540</v>
      </c>
      <c r="J56" s="23">
        <v>8547</v>
      </c>
      <c r="K56" s="23">
        <v>9267</v>
      </c>
      <c r="L56" s="23">
        <v>11814</v>
      </c>
    </row>
    <row r="57" spans="1:12" ht="15" customHeight="1">
      <c r="A57" s="1"/>
      <c r="B57" s="1"/>
      <c r="C57" s="1"/>
      <c r="D57" s="111"/>
      <c r="E57" s="101">
        <v>3000000</v>
      </c>
      <c r="F57" s="23">
        <v>5524</v>
      </c>
      <c r="G57" s="23">
        <v>5595</v>
      </c>
      <c r="H57" s="23">
        <v>7860</v>
      </c>
      <c r="I57" s="23">
        <v>8143</v>
      </c>
      <c r="J57" s="23">
        <v>9307</v>
      </c>
      <c r="K57" s="23">
        <v>10091</v>
      </c>
      <c r="L57" s="23">
        <v>12866</v>
      </c>
    </row>
    <row r="58" spans="1:12" ht="15" customHeight="1">
      <c r="A58" s="1"/>
      <c r="B58" s="1"/>
      <c r="C58" s="1"/>
      <c r="D58" s="111"/>
      <c r="E58" s="101">
        <v>3500000</v>
      </c>
      <c r="F58" s="23">
        <v>5823</v>
      </c>
      <c r="G58" s="23">
        <v>5898</v>
      </c>
      <c r="H58" s="23">
        <v>8336</v>
      </c>
      <c r="I58" s="23">
        <v>8636</v>
      </c>
      <c r="J58" s="23">
        <v>9930</v>
      </c>
      <c r="K58" s="23">
        <v>10765</v>
      </c>
      <c r="L58" s="23">
        <v>13726</v>
      </c>
    </row>
    <row r="59" spans="1:12" ht="15" customHeight="1">
      <c r="A59" s="1"/>
      <c r="B59" s="1"/>
      <c r="C59" s="1"/>
      <c r="D59" s="111"/>
      <c r="E59" s="101">
        <v>4000000</v>
      </c>
      <c r="F59" s="23">
        <v>6071</v>
      </c>
      <c r="G59" s="23">
        <v>6151</v>
      </c>
      <c r="H59" s="23">
        <v>8734</v>
      </c>
      <c r="I59" s="23">
        <v>9047</v>
      </c>
      <c r="J59" s="23">
        <v>10449</v>
      </c>
      <c r="K59" s="23">
        <v>11328</v>
      </c>
      <c r="L59" s="23">
        <v>14443</v>
      </c>
    </row>
    <row r="60" spans="1:12" ht="15" customHeight="1">
      <c r="A60" s="1"/>
      <c r="B60" s="1"/>
      <c r="C60" s="1"/>
      <c r="D60" s="111"/>
      <c r="E60" s="101">
        <v>5000000</v>
      </c>
      <c r="F60" s="23">
        <v>6403</v>
      </c>
      <c r="G60" s="23">
        <v>6486</v>
      </c>
      <c r="H60" s="23">
        <v>9262</v>
      </c>
      <c r="I60" s="23">
        <v>9595</v>
      </c>
      <c r="J60" s="23">
        <v>11140</v>
      </c>
      <c r="K60" s="23">
        <v>12077</v>
      </c>
      <c r="L60" s="23">
        <v>15399</v>
      </c>
    </row>
    <row r="61" spans="1:12" ht="15" customHeight="1">
      <c r="A61" s="1"/>
      <c r="B61" s="1"/>
      <c r="C61" s="1"/>
      <c r="D61" s="111"/>
      <c r="E61" s="104"/>
      <c r="F61" s="112"/>
      <c r="G61" s="112"/>
      <c r="H61" s="112"/>
      <c r="I61" s="112"/>
      <c r="J61" s="112"/>
      <c r="K61" s="112"/>
      <c r="L61" s="112"/>
    </row>
    <row r="62" spans="1:12" ht="15" customHeight="1">
      <c r="A62" s="1"/>
      <c r="B62" s="1"/>
      <c r="C62" s="1"/>
      <c r="D62" s="111"/>
      <c r="E62" s="115"/>
      <c r="F62" s="113"/>
      <c r="G62" s="113"/>
      <c r="H62" s="113"/>
      <c r="I62" s="113"/>
      <c r="J62" s="113"/>
      <c r="K62" s="113"/>
      <c r="L62" s="113"/>
    </row>
    <row r="63" spans="1:12" ht="15" customHeight="1">
      <c r="A63" s="1"/>
      <c r="B63" s="1"/>
      <c r="C63" s="1"/>
      <c r="D63" s="111"/>
      <c r="E63" s="116" t="s">
        <v>198</v>
      </c>
      <c r="F63" s="117"/>
      <c r="G63" s="118"/>
      <c r="H63" s="103"/>
      <c r="I63" s="103"/>
      <c r="J63" s="103"/>
      <c r="K63" s="103"/>
      <c r="L63" s="103"/>
    </row>
    <row r="64" spans="1:12" ht="15" customHeight="1">
      <c r="A64" s="1"/>
      <c r="B64" s="1"/>
      <c r="C64" s="1"/>
      <c r="D64" s="111"/>
      <c r="E64" s="101" t="s">
        <v>15</v>
      </c>
      <c r="F64" s="104" t="s">
        <v>16</v>
      </c>
      <c r="G64" s="104" t="s">
        <v>17</v>
      </c>
      <c r="H64" s="104" t="s">
        <v>18</v>
      </c>
      <c r="I64" s="104" t="s">
        <v>19</v>
      </c>
      <c r="J64" s="104" t="s">
        <v>20</v>
      </c>
      <c r="K64" s="104" t="s">
        <v>21</v>
      </c>
      <c r="L64" s="104" t="s">
        <v>22</v>
      </c>
    </row>
    <row r="65" spans="1:12" ht="15" customHeight="1">
      <c r="A65" s="1"/>
      <c r="B65" s="1"/>
      <c r="C65" s="1"/>
      <c r="D65" s="111"/>
      <c r="E65" s="101">
        <v>300000</v>
      </c>
      <c r="F65" s="23">
        <v>5730</v>
      </c>
      <c r="G65" s="23">
        <v>5730</v>
      </c>
      <c r="H65" s="23">
        <v>5730</v>
      </c>
      <c r="I65" s="23">
        <v>5917</v>
      </c>
      <c r="J65" s="23">
        <v>6616</v>
      </c>
      <c r="K65" s="23">
        <v>7092</v>
      </c>
      <c r="L65" s="23">
        <v>8801</v>
      </c>
    </row>
    <row r="66" spans="1:12" ht="15" customHeight="1">
      <c r="A66" s="1"/>
      <c r="B66" s="1"/>
      <c r="C66" s="1"/>
      <c r="D66" s="111"/>
      <c r="E66" s="101">
        <v>400000</v>
      </c>
      <c r="F66" s="23">
        <v>7804</v>
      </c>
      <c r="G66" s="23">
        <v>7804</v>
      </c>
      <c r="H66" s="23">
        <v>7804</v>
      </c>
      <c r="I66" s="23">
        <v>8075</v>
      </c>
      <c r="J66" s="23">
        <v>9033</v>
      </c>
      <c r="K66" s="23">
        <v>9681</v>
      </c>
      <c r="L66" s="23">
        <v>11980</v>
      </c>
    </row>
    <row r="67" spans="1:12" ht="15" customHeight="1">
      <c r="A67" s="1"/>
      <c r="B67" s="1"/>
      <c r="C67" s="1"/>
      <c r="D67" s="111"/>
      <c r="E67" s="101">
        <v>500000</v>
      </c>
      <c r="F67" s="23">
        <v>9493</v>
      </c>
      <c r="G67" s="23">
        <v>9493</v>
      </c>
      <c r="H67" s="23">
        <v>9493</v>
      </c>
      <c r="I67" s="23">
        <v>9834</v>
      </c>
      <c r="J67" s="23">
        <v>11024</v>
      </c>
      <c r="K67" s="23">
        <v>11950</v>
      </c>
      <c r="L67" s="23">
        <v>15237</v>
      </c>
    </row>
    <row r="68" spans="1:12" ht="15" customHeight="1">
      <c r="A68" s="1"/>
      <c r="B68" s="1"/>
      <c r="C68" s="1"/>
      <c r="D68" s="111"/>
      <c r="E68" s="101">
        <v>600000</v>
      </c>
      <c r="F68" s="23">
        <v>10459</v>
      </c>
      <c r="G68" s="23">
        <v>10459</v>
      </c>
      <c r="H68" s="23">
        <v>10459</v>
      </c>
      <c r="I68" s="23">
        <v>10835</v>
      </c>
      <c r="J68" s="23">
        <v>12145</v>
      </c>
      <c r="K68" s="23">
        <v>13167</v>
      </c>
      <c r="L68" s="23">
        <v>16789</v>
      </c>
    </row>
    <row r="69" spans="1:12" ht="15" customHeight="1">
      <c r="A69" s="1"/>
      <c r="B69" s="1"/>
      <c r="C69" s="1"/>
      <c r="D69" s="111"/>
      <c r="E69" s="101">
        <v>800000</v>
      </c>
      <c r="F69" s="23">
        <v>11702</v>
      </c>
      <c r="G69" s="23">
        <v>11702</v>
      </c>
      <c r="H69" s="23">
        <v>11702</v>
      </c>
      <c r="I69" s="23">
        <v>12123</v>
      </c>
      <c r="J69" s="23">
        <v>13589</v>
      </c>
      <c r="K69" s="23">
        <v>14732</v>
      </c>
      <c r="L69" s="23">
        <v>18783</v>
      </c>
    </row>
    <row r="70" spans="1:12" ht="15" customHeight="1">
      <c r="A70" s="1"/>
      <c r="B70" s="1"/>
      <c r="C70" s="1"/>
      <c r="D70" s="111"/>
      <c r="E70" s="101">
        <v>1000000</v>
      </c>
      <c r="F70" s="23">
        <v>12254</v>
      </c>
      <c r="G70" s="23">
        <v>12254</v>
      </c>
      <c r="H70" s="23">
        <v>12254</v>
      </c>
      <c r="I70" s="23">
        <v>12695</v>
      </c>
      <c r="J70" s="23">
        <v>14230</v>
      </c>
      <c r="K70" s="23">
        <v>15428</v>
      </c>
      <c r="L70" s="23">
        <v>19670</v>
      </c>
    </row>
    <row r="71" spans="1:12" ht="15" customHeight="1">
      <c r="A71" s="1"/>
      <c r="B71" s="1"/>
      <c r="C71" s="1"/>
      <c r="D71" s="111"/>
      <c r="E71" s="101">
        <v>1200000</v>
      </c>
      <c r="F71" s="23">
        <v>13117</v>
      </c>
      <c r="G71" s="23">
        <v>13117</v>
      </c>
      <c r="H71" s="23">
        <v>13117</v>
      </c>
      <c r="I71" s="23">
        <v>13589</v>
      </c>
      <c r="J71" s="23">
        <v>15232</v>
      </c>
      <c r="K71" s="23">
        <v>16514</v>
      </c>
      <c r="L71" s="23">
        <v>21056</v>
      </c>
    </row>
    <row r="72" spans="1:12" ht="15" customHeight="1">
      <c r="A72" s="1"/>
      <c r="B72" s="1"/>
      <c r="C72" s="1"/>
      <c r="D72" s="111"/>
      <c r="E72" s="101">
        <v>1500000</v>
      </c>
      <c r="F72" s="23">
        <v>13693</v>
      </c>
      <c r="G72" s="23">
        <v>13693</v>
      </c>
      <c r="H72" s="23">
        <v>13693</v>
      </c>
      <c r="I72" s="23">
        <v>14185</v>
      </c>
      <c r="J72" s="23">
        <v>15899</v>
      </c>
      <c r="K72" s="23">
        <v>17238</v>
      </c>
      <c r="L72" s="23">
        <v>21978</v>
      </c>
    </row>
    <row r="73" spans="1:12" ht="15" customHeight="1">
      <c r="A73" s="1"/>
      <c r="B73" s="1"/>
      <c r="C73" s="1"/>
      <c r="D73" s="111"/>
      <c r="E73" s="101">
        <v>2000000</v>
      </c>
      <c r="F73" s="23">
        <v>14556</v>
      </c>
      <c r="G73" s="23">
        <v>14556</v>
      </c>
      <c r="H73" s="23">
        <v>14556</v>
      </c>
      <c r="I73" s="23">
        <v>15078</v>
      </c>
      <c r="J73" s="23">
        <v>16901</v>
      </c>
      <c r="K73" s="23">
        <v>18325</v>
      </c>
      <c r="L73" s="23">
        <v>23364</v>
      </c>
    </row>
    <row r="74" spans="1:12" ht="15" customHeight="1">
      <c r="A74" s="1"/>
      <c r="B74" s="1"/>
      <c r="C74" s="1"/>
      <c r="D74" s="111"/>
      <c r="E74" s="101">
        <v>2500000</v>
      </c>
      <c r="F74" s="18">
        <v>16012</v>
      </c>
      <c r="G74" s="18">
        <v>16012</v>
      </c>
      <c r="H74" s="18">
        <v>16012</v>
      </c>
      <c r="I74" s="18">
        <v>16586</v>
      </c>
      <c r="J74" s="18">
        <v>18803</v>
      </c>
      <c r="K74" s="18">
        <v>20387</v>
      </c>
      <c r="L74" s="18">
        <v>25992</v>
      </c>
    </row>
    <row r="75" spans="1:12" ht="15" customHeight="1">
      <c r="A75" s="1"/>
      <c r="B75" s="1"/>
      <c r="C75" s="1"/>
      <c r="D75" s="111"/>
      <c r="E75" s="101">
        <v>3000000</v>
      </c>
      <c r="F75" s="18">
        <v>17293</v>
      </c>
      <c r="G75" s="18">
        <v>17293</v>
      </c>
      <c r="H75" s="18">
        <v>17293</v>
      </c>
      <c r="I75" s="18">
        <v>17913</v>
      </c>
      <c r="J75" s="18">
        <v>20477</v>
      </c>
      <c r="K75" s="18">
        <v>22201</v>
      </c>
      <c r="L75" s="18">
        <v>28306</v>
      </c>
    </row>
    <row r="76" spans="1:12" ht="15" customHeight="1">
      <c r="A76" s="1"/>
      <c r="B76" s="1"/>
      <c r="C76" s="1"/>
      <c r="D76" s="111"/>
      <c r="E76" s="101">
        <v>3500000</v>
      </c>
      <c r="F76" s="18">
        <v>18340</v>
      </c>
      <c r="G76" s="18">
        <v>18340</v>
      </c>
      <c r="H76" s="18">
        <v>18340</v>
      </c>
      <c r="I76" s="18">
        <v>18999</v>
      </c>
      <c r="J76" s="18">
        <v>21845</v>
      </c>
      <c r="K76" s="18">
        <v>23684</v>
      </c>
      <c r="L76" s="18">
        <v>30197</v>
      </c>
    </row>
    <row r="77" spans="1:12" ht="15" customHeight="1">
      <c r="A77" s="1"/>
      <c r="B77" s="1"/>
      <c r="C77" s="1"/>
      <c r="D77" s="111"/>
      <c r="E77" s="101">
        <v>4000000</v>
      </c>
      <c r="F77" s="18">
        <v>19213</v>
      </c>
      <c r="G77" s="18">
        <v>19213</v>
      </c>
      <c r="H77" s="18">
        <v>19213</v>
      </c>
      <c r="I77" s="18">
        <v>19903</v>
      </c>
      <c r="J77" s="18">
        <v>22987</v>
      </c>
      <c r="K77" s="18">
        <v>24921</v>
      </c>
      <c r="L77" s="18">
        <v>31775</v>
      </c>
    </row>
    <row r="78" spans="1:12" ht="15" customHeight="1">
      <c r="A78" s="1"/>
      <c r="B78" s="1"/>
      <c r="C78" s="1"/>
      <c r="D78" s="111"/>
      <c r="E78" s="101">
        <v>5000000</v>
      </c>
      <c r="F78" s="18">
        <v>20378</v>
      </c>
      <c r="G78" s="18">
        <v>20378</v>
      </c>
      <c r="H78" s="18">
        <v>20378</v>
      </c>
      <c r="I78" s="18">
        <v>21109</v>
      </c>
      <c r="J78" s="18">
        <v>24507</v>
      </c>
      <c r="K78" s="18">
        <v>26571</v>
      </c>
      <c r="L78" s="18">
        <v>33878</v>
      </c>
    </row>
    <row r="79" spans="1:12" ht="15" customHeight="1">
      <c r="D79" s="101"/>
    </row>
    <row r="80" spans="1:12" ht="15" customHeight="1">
      <c r="D80" s="101"/>
    </row>
    <row r="81" spans="4:12" ht="15" customHeight="1">
      <c r="D81" s="101"/>
      <c r="E81" s="82" t="s">
        <v>199</v>
      </c>
      <c r="F81" s="83"/>
      <c r="G81" s="84"/>
      <c r="H81" s="84"/>
      <c r="I81" s="17"/>
      <c r="J81" s="17"/>
      <c r="K81" s="17"/>
      <c r="L81" s="17"/>
    </row>
    <row r="82" spans="4:12" ht="15" customHeight="1">
      <c r="D82" s="101"/>
      <c r="E82" s="18" t="s">
        <v>15</v>
      </c>
      <c r="F82" s="19" t="s">
        <v>16</v>
      </c>
      <c r="G82" s="19" t="s">
        <v>17</v>
      </c>
      <c r="H82" s="19" t="s">
        <v>18</v>
      </c>
      <c r="I82" s="19" t="s">
        <v>19</v>
      </c>
      <c r="J82" s="19" t="s">
        <v>20</v>
      </c>
      <c r="K82" s="19" t="s">
        <v>21</v>
      </c>
      <c r="L82" s="19" t="s">
        <v>22</v>
      </c>
    </row>
    <row r="83" spans="4:12" ht="15" customHeight="1">
      <c r="D83" s="101"/>
      <c r="E83" s="18">
        <v>300000</v>
      </c>
      <c r="F83" s="23">
        <v>1831</v>
      </c>
      <c r="G83" s="23">
        <v>1912</v>
      </c>
      <c r="H83" s="23">
        <v>2605</v>
      </c>
      <c r="I83" s="23">
        <v>2689</v>
      </c>
      <c r="J83" s="23">
        <v>3008</v>
      </c>
      <c r="K83" s="23">
        <v>3224</v>
      </c>
      <c r="L83" s="23">
        <v>4001</v>
      </c>
    </row>
    <row r="84" spans="4:12" ht="15" customHeight="1">
      <c r="D84" s="101"/>
      <c r="E84" s="18">
        <v>400000</v>
      </c>
      <c r="F84" s="23">
        <v>2487</v>
      </c>
      <c r="G84" s="23">
        <v>2592</v>
      </c>
      <c r="H84" s="23">
        <v>3547</v>
      </c>
      <c r="I84" s="23">
        <v>3670</v>
      </c>
      <c r="J84" s="23">
        <v>4106</v>
      </c>
      <c r="K84" s="23">
        <v>4400</v>
      </c>
      <c r="L84" s="23">
        <v>5445</v>
      </c>
    </row>
    <row r="85" spans="4:12" ht="15" customHeight="1">
      <c r="D85" s="101"/>
      <c r="E85" s="18">
        <v>500000</v>
      </c>
      <c r="F85" s="23">
        <v>3094</v>
      </c>
      <c r="G85" s="23">
        <v>3134</v>
      </c>
      <c r="H85" s="23">
        <v>4316</v>
      </c>
      <c r="I85" s="23">
        <v>4469</v>
      </c>
      <c r="J85" s="23">
        <v>5010</v>
      </c>
      <c r="K85" s="23">
        <v>5433</v>
      </c>
      <c r="L85" s="23">
        <v>6927</v>
      </c>
    </row>
    <row r="86" spans="4:12" ht="15" customHeight="1">
      <c r="D86" s="101"/>
      <c r="E86" s="18">
        <v>600000</v>
      </c>
      <c r="F86" s="23">
        <v>3409</v>
      </c>
      <c r="G86" s="23">
        <v>3453</v>
      </c>
      <c r="H86" s="23">
        <v>4755</v>
      </c>
      <c r="I86" s="23">
        <v>4925</v>
      </c>
      <c r="J86" s="23">
        <v>5521</v>
      </c>
      <c r="K86" s="23">
        <v>5985</v>
      </c>
      <c r="L86" s="23">
        <v>7631</v>
      </c>
    </row>
    <row r="87" spans="4:12" ht="15" customHeight="1">
      <c r="D87" s="101"/>
      <c r="E87" s="18">
        <v>800000</v>
      </c>
      <c r="F87" s="23">
        <v>3813</v>
      </c>
      <c r="G87" s="23">
        <v>3862</v>
      </c>
      <c r="H87" s="23">
        <v>5319</v>
      </c>
      <c r="I87" s="23">
        <v>5511</v>
      </c>
      <c r="J87" s="23">
        <v>6177</v>
      </c>
      <c r="K87" s="23">
        <v>6696</v>
      </c>
      <c r="L87" s="23">
        <v>8538</v>
      </c>
    </row>
    <row r="88" spans="4:12" ht="15" customHeight="1">
      <c r="D88" s="101"/>
      <c r="E88" s="18">
        <v>1000000</v>
      </c>
      <c r="F88" s="23">
        <v>3994</v>
      </c>
      <c r="G88" s="23">
        <v>4045</v>
      </c>
      <c r="H88" s="23">
        <v>5570</v>
      </c>
      <c r="I88" s="23">
        <v>5771</v>
      </c>
      <c r="J88" s="23">
        <v>6468</v>
      </c>
      <c r="K88" s="23">
        <v>7012</v>
      </c>
      <c r="L88" s="23">
        <v>8942</v>
      </c>
    </row>
    <row r="89" spans="4:12" ht="15" customHeight="1">
      <c r="D89" s="101"/>
      <c r="E89" s="18">
        <v>1200000</v>
      </c>
      <c r="F89" s="23">
        <v>4274</v>
      </c>
      <c r="G89" s="23">
        <v>4331</v>
      </c>
      <c r="H89" s="23">
        <v>5963</v>
      </c>
      <c r="I89" s="23">
        <v>6177</v>
      </c>
      <c r="J89" s="23">
        <v>6924</v>
      </c>
      <c r="K89" s="23">
        <v>7506</v>
      </c>
      <c r="L89" s="23">
        <v>9571</v>
      </c>
    </row>
    <row r="90" spans="4:12" ht="15" customHeight="1">
      <c r="D90" s="101"/>
      <c r="E90" s="18">
        <v>1500000</v>
      </c>
      <c r="F90" s="23">
        <v>4462</v>
      </c>
      <c r="G90" s="23">
        <v>4520</v>
      </c>
      <c r="H90" s="23">
        <v>6225</v>
      </c>
      <c r="I90" s="23">
        <v>6448</v>
      </c>
      <c r="J90" s="23">
        <v>7228</v>
      </c>
      <c r="K90" s="23">
        <v>7835</v>
      </c>
      <c r="L90" s="23">
        <v>9991</v>
      </c>
    </row>
    <row r="91" spans="4:12" ht="15" customHeight="1">
      <c r="D91" s="101"/>
      <c r="E91" s="18">
        <v>2000000</v>
      </c>
      <c r="F91" s="23">
        <v>4744</v>
      </c>
      <c r="G91" s="23">
        <v>4805</v>
      </c>
      <c r="H91" s="23">
        <v>6616</v>
      </c>
      <c r="I91" s="23">
        <v>6854</v>
      </c>
      <c r="J91" s="23">
        <v>7683</v>
      </c>
      <c r="K91" s="23">
        <v>8330</v>
      </c>
      <c r="L91" s="23">
        <v>10620</v>
      </c>
    </row>
    <row r="92" spans="4:12" ht="15" customHeight="1">
      <c r="D92" s="101"/>
      <c r="E92" s="18">
        <v>2500000</v>
      </c>
      <c r="F92" s="23">
        <v>5158</v>
      </c>
      <c r="G92" s="23">
        <v>5226</v>
      </c>
      <c r="H92" s="23">
        <v>7278</v>
      </c>
      <c r="I92" s="23">
        <v>7540</v>
      </c>
      <c r="J92" s="23">
        <v>8547</v>
      </c>
      <c r="K92" s="23">
        <v>9267</v>
      </c>
      <c r="L92" s="23">
        <v>11814</v>
      </c>
    </row>
    <row r="93" spans="4:12" ht="15" customHeight="1">
      <c r="D93" s="101"/>
      <c r="E93" s="18">
        <v>3000000</v>
      </c>
      <c r="F93" s="23">
        <v>5524</v>
      </c>
      <c r="G93" s="23">
        <v>5595</v>
      </c>
      <c r="H93" s="23">
        <v>7860</v>
      </c>
      <c r="I93" s="23">
        <v>8143</v>
      </c>
      <c r="J93" s="23">
        <v>9307</v>
      </c>
      <c r="K93" s="23">
        <v>10091</v>
      </c>
      <c r="L93" s="23">
        <v>12866</v>
      </c>
    </row>
    <row r="94" spans="4:12" ht="15" customHeight="1">
      <c r="D94" s="101"/>
      <c r="E94" s="18">
        <v>3500000</v>
      </c>
      <c r="F94" s="23">
        <v>5823</v>
      </c>
      <c r="G94" s="23">
        <v>5898</v>
      </c>
      <c r="H94" s="23">
        <v>8336</v>
      </c>
      <c r="I94" s="23">
        <v>8636</v>
      </c>
      <c r="J94" s="23">
        <v>9930</v>
      </c>
      <c r="K94" s="23">
        <v>10765</v>
      </c>
      <c r="L94" s="23">
        <v>13726</v>
      </c>
    </row>
    <row r="95" spans="4:12" ht="15" customHeight="1">
      <c r="D95" s="101"/>
      <c r="E95" s="18">
        <v>4000000</v>
      </c>
      <c r="F95" s="23">
        <v>6071</v>
      </c>
      <c r="G95" s="23">
        <v>6151</v>
      </c>
      <c r="H95" s="23">
        <v>8734</v>
      </c>
      <c r="I95" s="23">
        <v>9047</v>
      </c>
      <c r="J95" s="23">
        <v>10449</v>
      </c>
      <c r="K95" s="23">
        <v>11328</v>
      </c>
      <c r="L95" s="23">
        <v>14443</v>
      </c>
    </row>
    <row r="96" spans="4:12" ht="15" customHeight="1">
      <c r="D96" s="101"/>
      <c r="E96" s="18">
        <v>5000000</v>
      </c>
      <c r="F96" s="23">
        <v>6403</v>
      </c>
      <c r="G96" s="23">
        <v>6486</v>
      </c>
      <c r="H96" s="23">
        <v>9262</v>
      </c>
      <c r="I96" s="23">
        <v>9595</v>
      </c>
      <c r="J96" s="23">
        <v>11140</v>
      </c>
      <c r="K96" s="23">
        <v>12077</v>
      </c>
      <c r="L96" s="23">
        <v>15399</v>
      </c>
    </row>
    <row r="97" spans="4:4" ht="15" customHeight="1">
      <c r="D97" s="101"/>
    </row>
    <row r="98" spans="4:4" ht="15" customHeight="1">
      <c r="D98" s="101"/>
    </row>
    <row r="99" spans="4:4" ht="15" customHeight="1">
      <c r="D99" s="101"/>
    </row>
    <row r="100" spans="4:4" ht="15" customHeight="1">
      <c r="D100" s="101"/>
    </row>
    <row r="101" spans="4:4" ht="15" customHeight="1">
      <c r="D101" s="101"/>
    </row>
    <row r="102" spans="4:4" ht="15" customHeight="1">
      <c r="D102" s="101"/>
    </row>
    <row r="103" spans="4:4" ht="15" customHeight="1">
      <c r="D103" s="101"/>
    </row>
    <row r="104" spans="4:4" ht="15" customHeight="1">
      <c r="D104" s="101"/>
    </row>
    <row r="105" spans="4:4" ht="15" customHeight="1">
      <c r="D105" s="101"/>
    </row>
    <row r="106" spans="4:4" ht="15" customHeight="1">
      <c r="D106" s="101"/>
    </row>
    <row r="107" spans="4:4" ht="15" customHeight="1">
      <c r="D107" s="101"/>
    </row>
    <row r="108" spans="4:4" ht="15" customHeight="1">
      <c r="D108" s="101"/>
    </row>
    <row r="109" spans="4:4" ht="15" customHeight="1">
      <c r="D109" s="101"/>
    </row>
    <row r="110" spans="4:4" ht="15" customHeight="1">
      <c r="D110" s="101"/>
    </row>
    <row r="111" spans="4:4" ht="15" customHeight="1">
      <c r="D111" s="101"/>
    </row>
    <row r="112" spans="4:4" ht="15" customHeight="1">
      <c r="D112" s="101"/>
    </row>
    <row r="113" spans="4:4" ht="15" customHeight="1">
      <c r="D113" s="101"/>
    </row>
    <row r="114" spans="4:4" ht="15" customHeight="1">
      <c r="D114" s="101"/>
    </row>
    <row r="115" spans="4:4" ht="15" customHeight="1">
      <c r="D115" s="101"/>
    </row>
    <row r="116" spans="4:4" ht="15" customHeight="1">
      <c r="D116" s="101"/>
    </row>
    <row r="117" spans="4:4" ht="15" customHeight="1">
      <c r="D117" s="101"/>
    </row>
    <row r="118" spans="4:4" ht="15" customHeight="1">
      <c r="D118" s="101"/>
    </row>
    <row r="119" spans="4:4" ht="15" customHeight="1">
      <c r="D119" s="101"/>
    </row>
    <row r="120" spans="4:4" ht="15" customHeight="1">
      <c r="D120" s="101"/>
    </row>
    <row r="121" spans="4:4" ht="15" customHeight="1">
      <c r="D121" s="101"/>
    </row>
    <row r="122" spans="4:4" ht="15" customHeight="1">
      <c r="D122" s="101"/>
    </row>
    <row r="123" spans="4:4" ht="15" customHeight="1">
      <c r="D123" s="101"/>
    </row>
    <row r="124" spans="4:4" ht="15" customHeight="1">
      <c r="D124" s="101"/>
    </row>
    <row r="125" spans="4:4" ht="15" customHeight="1">
      <c r="D125" s="101"/>
    </row>
    <row r="126" spans="4:4" ht="15" customHeight="1">
      <c r="D126" s="101"/>
    </row>
    <row r="127" spans="4:4" ht="15" customHeight="1">
      <c r="D127" s="101"/>
    </row>
    <row r="128" spans="4:4" ht="15" customHeight="1">
      <c r="D128" s="101"/>
    </row>
    <row r="129" spans="4:4" ht="15" customHeight="1">
      <c r="D129" s="101"/>
    </row>
    <row r="130" spans="4:4" ht="15" customHeight="1">
      <c r="D130" s="101"/>
    </row>
    <row r="131" spans="4:4" ht="15" customHeight="1">
      <c r="D131" s="101"/>
    </row>
    <row r="132" spans="4:4" ht="15" customHeight="1">
      <c r="D132" s="101"/>
    </row>
    <row r="133" spans="4:4" ht="15" customHeight="1">
      <c r="D133" s="101"/>
    </row>
    <row r="134" spans="4:4" ht="15" customHeight="1">
      <c r="D134" s="101"/>
    </row>
    <row r="135" spans="4:4" ht="15" customHeight="1">
      <c r="D135" s="101"/>
    </row>
    <row r="136" spans="4:4" ht="15" customHeight="1">
      <c r="D136" s="101"/>
    </row>
    <row r="137" spans="4:4" ht="15" customHeight="1">
      <c r="D137" s="101"/>
    </row>
    <row r="138" spans="4:4" ht="15" customHeight="1">
      <c r="D138" s="101"/>
    </row>
    <row r="139" spans="4:4" ht="15" customHeight="1">
      <c r="D139" s="101"/>
    </row>
    <row r="140" spans="4:4" ht="15" customHeight="1">
      <c r="D140" s="101"/>
    </row>
    <row r="141" spans="4:4" ht="15" customHeight="1">
      <c r="D141" s="101"/>
    </row>
    <row r="142" spans="4:4" ht="15" customHeight="1">
      <c r="D142" s="101"/>
    </row>
    <row r="143" spans="4:4" ht="15" customHeight="1">
      <c r="D143" s="101"/>
    </row>
    <row r="144" spans="4:4" ht="15" customHeight="1">
      <c r="D144" s="101"/>
    </row>
    <row r="145" spans="4:4" ht="15" customHeight="1">
      <c r="D145" s="101"/>
    </row>
    <row r="146" spans="4:4" ht="15" customHeight="1">
      <c r="D146" s="101"/>
    </row>
    <row r="147" spans="4:4" ht="15" customHeight="1">
      <c r="D147" s="101"/>
    </row>
    <row r="148" spans="4:4" ht="15" customHeight="1">
      <c r="D148" s="101"/>
    </row>
    <row r="149" spans="4:4" ht="15" customHeight="1">
      <c r="D149" s="101"/>
    </row>
    <row r="150" spans="4:4" ht="15" customHeight="1">
      <c r="D150" s="101"/>
    </row>
    <row r="151" spans="4:4" ht="15" customHeight="1">
      <c r="D151" s="101"/>
    </row>
    <row r="152" spans="4:4" ht="15" customHeight="1">
      <c r="D152" s="101"/>
    </row>
    <row r="153" spans="4:4" ht="15" customHeight="1">
      <c r="D153" s="101"/>
    </row>
    <row r="154" spans="4:4" ht="15" customHeight="1">
      <c r="D154" s="101"/>
    </row>
    <row r="155" spans="4:4" ht="15" customHeight="1">
      <c r="D155" s="101"/>
    </row>
    <row r="156" spans="4:4" ht="15" customHeight="1">
      <c r="D156" s="101"/>
    </row>
    <row r="157" spans="4:4" ht="15" customHeight="1">
      <c r="D157" s="101"/>
    </row>
    <row r="158" spans="4:4" ht="15" customHeight="1">
      <c r="D158" s="101"/>
    </row>
    <row r="159" spans="4:4" ht="15" customHeight="1">
      <c r="D159" s="101"/>
    </row>
    <row r="160" spans="4:4" ht="15" customHeight="1">
      <c r="D160" s="101"/>
    </row>
    <row r="161" spans="4:4" ht="15" customHeight="1">
      <c r="D161" s="101"/>
    </row>
    <row r="162" spans="4:4" ht="15" customHeight="1">
      <c r="D162" s="101"/>
    </row>
    <row r="163" spans="4:4" ht="15" customHeight="1">
      <c r="D163" s="101"/>
    </row>
    <row r="164" spans="4:4" ht="15" customHeight="1">
      <c r="D164" s="101"/>
    </row>
    <row r="165" spans="4:4" ht="15" customHeight="1">
      <c r="D165" s="101"/>
    </row>
    <row r="166" spans="4:4" ht="15" customHeight="1">
      <c r="D166" s="101"/>
    </row>
    <row r="167" spans="4:4" ht="15" customHeight="1">
      <c r="D167" s="101"/>
    </row>
    <row r="168" spans="4:4" ht="15" customHeight="1">
      <c r="D168" s="101"/>
    </row>
    <row r="169" spans="4:4" ht="15" customHeight="1">
      <c r="D169" s="101"/>
    </row>
    <row r="170" spans="4:4" ht="15" customHeight="1">
      <c r="D170" s="101"/>
    </row>
    <row r="171" spans="4:4" ht="15" customHeight="1">
      <c r="D171" s="101"/>
    </row>
    <row r="172" spans="4:4" ht="15" customHeight="1">
      <c r="D172" s="101"/>
    </row>
    <row r="173" spans="4:4" ht="15" customHeight="1">
      <c r="D173" s="101"/>
    </row>
    <row r="174" spans="4:4" ht="15" customHeight="1">
      <c r="D174" s="101"/>
    </row>
    <row r="175" spans="4:4" ht="15" customHeight="1">
      <c r="D175" s="101"/>
    </row>
    <row r="176" spans="4:4" ht="15" customHeight="1">
      <c r="D176" s="101"/>
    </row>
    <row r="177" spans="4:4" ht="15" customHeight="1">
      <c r="D177" s="101"/>
    </row>
    <row r="178" spans="4:4" ht="15" customHeight="1">
      <c r="D178" s="101"/>
    </row>
    <row r="179" spans="4:4" ht="15" customHeight="1">
      <c r="D179" s="101"/>
    </row>
    <row r="180" spans="4:4" ht="15" customHeight="1">
      <c r="D180" s="101"/>
    </row>
    <row r="181" spans="4:4" ht="15" customHeight="1">
      <c r="D181" s="101"/>
    </row>
    <row r="182" spans="4:4" ht="15" customHeight="1">
      <c r="D182" s="101"/>
    </row>
    <row r="183" spans="4:4" ht="15" customHeight="1">
      <c r="D183" s="101"/>
    </row>
    <row r="184" spans="4:4" ht="15" customHeight="1">
      <c r="D184" s="101"/>
    </row>
    <row r="185" spans="4:4" ht="15" customHeight="1">
      <c r="D185" s="101"/>
    </row>
    <row r="186" spans="4:4" ht="15" customHeight="1">
      <c r="D186" s="101"/>
    </row>
    <row r="187" spans="4:4" ht="15" customHeight="1">
      <c r="D187" s="101"/>
    </row>
    <row r="188" spans="4:4" ht="15" customHeight="1">
      <c r="D188" s="101"/>
    </row>
    <row r="189" spans="4:4" ht="15" customHeight="1">
      <c r="D189" s="101"/>
    </row>
    <row r="190" spans="4:4" ht="15" customHeight="1">
      <c r="D190" s="101"/>
    </row>
    <row r="191" spans="4:4" ht="15" customHeight="1">
      <c r="D191" s="101"/>
    </row>
    <row r="192" spans="4:4" ht="15" customHeight="1">
      <c r="D192" s="101"/>
    </row>
    <row r="193" spans="4:4" ht="15" customHeight="1">
      <c r="D193" s="101"/>
    </row>
    <row r="194" spans="4:4" ht="15" customHeight="1">
      <c r="D194" s="101"/>
    </row>
    <row r="195" spans="4:4" ht="15" customHeight="1">
      <c r="D195" s="101"/>
    </row>
    <row r="196" spans="4:4" ht="15" customHeight="1">
      <c r="D196" s="101"/>
    </row>
    <row r="197" spans="4:4" ht="15" customHeight="1">
      <c r="D197" s="101"/>
    </row>
    <row r="198" spans="4:4" ht="15" customHeight="1">
      <c r="D198" s="101"/>
    </row>
    <row r="199" spans="4:4" ht="15" customHeight="1">
      <c r="D199" s="101"/>
    </row>
    <row r="200" spans="4:4" ht="15" customHeight="1">
      <c r="D200" s="101"/>
    </row>
    <row r="201" spans="4:4" ht="15" customHeight="1">
      <c r="D201" s="101"/>
    </row>
    <row r="202" spans="4:4" ht="15" customHeight="1">
      <c r="D202" s="101"/>
    </row>
    <row r="203" spans="4:4" ht="15" customHeight="1">
      <c r="D203" s="101"/>
    </row>
    <row r="204" spans="4:4" ht="15" customHeight="1">
      <c r="D204" s="101"/>
    </row>
    <row r="205" spans="4:4" ht="15" customHeight="1">
      <c r="D205" s="101"/>
    </row>
    <row r="206" spans="4:4" ht="15" customHeight="1">
      <c r="D206" s="101"/>
    </row>
    <row r="207" spans="4:4" ht="15" customHeight="1">
      <c r="D207" s="101"/>
    </row>
    <row r="208" spans="4:4" ht="15" customHeight="1">
      <c r="D208" s="101"/>
    </row>
    <row r="209" spans="4:4" ht="15" customHeight="1">
      <c r="D209" s="101"/>
    </row>
    <row r="210" spans="4:4" ht="15" customHeight="1">
      <c r="D210" s="101"/>
    </row>
    <row r="211" spans="4:4" ht="15" customHeight="1">
      <c r="D211" s="101"/>
    </row>
    <row r="212" spans="4:4" ht="15" customHeight="1">
      <c r="D212" s="101"/>
    </row>
    <row r="213" spans="4:4" ht="15" customHeight="1">
      <c r="D213" s="101"/>
    </row>
    <row r="214" spans="4:4" ht="15" customHeight="1">
      <c r="D214" s="101"/>
    </row>
    <row r="215" spans="4:4" ht="15" customHeight="1">
      <c r="D215" s="101"/>
    </row>
    <row r="216" spans="4:4" ht="15" customHeight="1">
      <c r="D216" s="101"/>
    </row>
    <row r="217" spans="4:4" ht="15" customHeight="1">
      <c r="D217" s="101"/>
    </row>
    <row r="218" spans="4:4" ht="15" customHeight="1">
      <c r="D218" s="101"/>
    </row>
    <row r="219" spans="4:4" ht="15" customHeight="1">
      <c r="D219" s="101"/>
    </row>
    <row r="220" spans="4:4" ht="15" customHeight="1">
      <c r="D220" s="101"/>
    </row>
    <row r="221" spans="4:4" ht="15" customHeight="1">
      <c r="D221" s="101"/>
    </row>
    <row r="222" spans="4:4" ht="15" customHeight="1">
      <c r="D222" s="101"/>
    </row>
    <row r="223" spans="4:4" ht="15" customHeight="1">
      <c r="D223" s="101"/>
    </row>
    <row r="224" spans="4:4" ht="15" customHeight="1">
      <c r="D224" s="101"/>
    </row>
    <row r="225" spans="4:4" ht="15" customHeight="1">
      <c r="D225" s="101"/>
    </row>
    <row r="226" spans="4:4" ht="15" customHeight="1">
      <c r="D226" s="101"/>
    </row>
    <row r="227" spans="4:4" ht="15" customHeight="1">
      <c r="D227" s="101"/>
    </row>
    <row r="228" spans="4:4" ht="15" customHeight="1">
      <c r="D228" s="101"/>
    </row>
    <row r="229" spans="4:4" ht="15" customHeight="1">
      <c r="D229" s="101"/>
    </row>
    <row r="230" spans="4:4" ht="15" customHeight="1">
      <c r="D230" s="101"/>
    </row>
    <row r="231" spans="4:4" ht="15" customHeight="1">
      <c r="D231" s="101"/>
    </row>
    <row r="232" spans="4:4" ht="15" customHeight="1">
      <c r="D232" s="101"/>
    </row>
    <row r="233" spans="4:4" ht="15" customHeight="1">
      <c r="D233" s="101"/>
    </row>
    <row r="234" spans="4:4" ht="15" customHeight="1">
      <c r="D234" s="101"/>
    </row>
    <row r="235" spans="4:4" ht="15" customHeight="1">
      <c r="D235" s="101"/>
    </row>
    <row r="236" spans="4:4" ht="15" customHeight="1">
      <c r="D236" s="101"/>
    </row>
    <row r="237" spans="4:4" ht="15" customHeight="1">
      <c r="D237" s="101"/>
    </row>
    <row r="238" spans="4:4" ht="15" customHeight="1">
      <c r="D238" s="101"/>
    </row>
    <row r="239" spans="4:4" ht="15" customHeight="1">
      <c r="D239" s="101"/>
    </row>
    <row r="240" spans="4:4" ht="15" customHeight="1">
      <c r="D240" s="101"/>
    </row>
    <row r="241" spans="4:4" ht="15" customHeight="1">
      <c r="D241" s="101"/>
    </row>
    <row r="242" spans="4:4" ht="15" customHeight="1">
      <c r="D242" s="101"/>
    </row>
    <row r="243" spans="4:4" ht="15" customHeight="1">
      <c r="D243" s="101"/>
    </row>
    <row r="244" spans="4:4" ht="15" customHeight="1">
      <c r="D244" s="101"/>
    </row>
    <row r="245" spans="4:4" ht="15" customHeight="1">
      <c r="D245" s="101"/>
    </row>
    <row r="246" spans="4:4" ht="15" customHeight="1">
      <c r="D246" s="101"/>
    </row>
    <row r="247" spans="4:4" ht="15" customHeight="1">
      <c r="D247" s="101"/>
    </row>
    <row r="248" spans="4:4" ht="15" customHeight="1">
      <c r="D248" s="101"/>
    </row>
    <row r="249" spans="4:4" ht="15" customHeight="1">
      <c r="D249" s="101"/>
    </row>
    <row r="250" spans="4:4" ht="15" customHeight="1">
      <c r="D250" s="101"/>
    </row>
    <row r="251" spans="4:4" ht="15" customHeight="1">
      <c r="D251" s="101"/>
    </row>
    <row r="252" spans="4:4" ht="15" customHeight="1">
      <c r="D252" s="101"/>
    </row>
    <row r="253" spans="4:4" ht="15" customHeight="1">
      <c r="D253" s="101"/>
    </row>
    <row r="254" spans="4:4" ht="15" customHeight="1">
      <c r="D254" s="101"/>
    </row>
    <row r="255" spans="4:4" ht="15" customHeight="1">
      <c r="D255" s="101"/>
    </row>
    <row r="256" spans="4:4" ht="15" customHeight="1">
      <c r="D256" s="101"/>
    </row>
    <row r="257" spans="4:4" ht="15" customHeight="1">
      <c r="D257" s="101"/>
    </row>
    <row r="258" spans="4:4" ht="15" customHeight="1">
      <c r="D258" s="101"/>
    </row>
    <row r="259" spans="4:4" ht="15" customHeight="1">
      <c r="D259" s="101"/>
    </row>
    <row r="260" spans="4:4" ht="15" customHeight="1">
      <c r="D260" s="101"/>
    </row>
    <row r="261" spans="4:4" ht="15" customHeight="1">
      <c r="D261" s="101"/>
    </row>
    <row r="262" spans="4:4" ht="15" customHeight="1">
      <c r="D262" s="101"/>
    </row>
    <row r="263" spans="4:4" ht="15" customHeight="1">
      <c r="D263" s="101"/>
    </row>
    <row r="264" spans="4:4" ht="15" customHeight="1">
      <c r="D264" s="101"/>
    </row>
    <row r="265" spans="4:4" ht="15" customHeight="1">
      <c r="D265" s="101"/>
    </row>
    <row r="266" spans="4:4" ht="15" customHeight="1">
      <c r="D266" s="101"/>
    </row>
    <row r="267" spans="4:4" ht="15" customHeight="1">
      <c r="D267" s="101"/>
    </row>
    <row r="268" spans="4:4" ht="15" customHeight="1">
      <c r="D268" s="101"/>
    </row>
    <row r="269" spans="4:4" ht="15" customHeight="1">
      <c r="D269" s="101"/>
    </row>
    <row r="270" spans="4:4" ht="15" customHeight="1">
      <c r="D270" s="101"/>
    </row>
    <row r="271" spans="4:4" ht="15" customHeight="1">
      <c r="D271" s="101"/>
    </row>
    <row r="272" spans="4:4" ht="15" customHeight="1">
      <c r="D272" s="101"/>
    </row>
    <row r="273" spans="4:4" ht="15" customHeight="1">
      <c r="D273" s="101"/>
    </row>
    <row r="274" spans="4:4" ht="15" customHeight="1">
      <c r="D274" s="101"/>
    </row>
    <row r="275" spans="4:4" ht="15" customHeight="1">
      <c r="D275" s="101"/>
    </row>
    <row r="276" spans="4:4" ht="15" customHeight="1">
      <c r="D276" s="101"/>
    </row>
    <row r="277" spans="4:4" ht="15" customHeight="1">
      <c r="D277" s="101"/>
    </row>
    <row r="278" spans="4:4" ht="15" customHeight="1">
      <c r="D278" s="101"/>
    </row>
    <row r="279" spans="4:4" ht="15" customHeight="1">
      <c r="D279" s="101"/>
    </row>
    <row r="280" spans="4:4" ht="15" customHeight="1">
      <c r="D280" s="101"/>
    </row>
    <row r="281" spans="4:4" ht="15" customHeight="1">
      <c r="D281" s="101"/>
    </row>
    <row r="282" spans="4:4" ht="15" customHeight="1">
      <c r="D282" s="101"/>
    </row>
    <row r="283" spans="4:4" ht="15" customHeight="1">
      <c r="D283" s="101"/>
    </row>
    <row r="284" spans="4:4" ht="15" customHeight="1">
      <c r="D284" s="101"/>
    </row>
    <row r="285" spans="4:4" ht="15" customHeight="1">
      <c r="D285" s="101"/>
    </row>
    <row r="286" spans="4:4" ht="15" customHeight="1">
      <c r="D286" s="101"/>
    </row>
    <row r="287" spans="4:4" ht="15" customHeight="1">
      <c r="D287" s="101"/>
    </row>
    <row r="288" spans="4:4" ht="15" customHeight="1">
      <c r="D288" s="101"/>
    </row>
    <row r="289" spans="4:4" ht="15" customHeight="1">
      <c r="D289" s="101"/>
    </row>
    <row r="290" spans="4:4" ht="15" customHeight="1">
      <c r="D290" s="101"/>
    </row>
    <row r="291" spans="4:4" ht="15" customHeight="1">
      <c r="D291" s="101"/>
    </row>
    <row r="292" spans="4:4" ht="15" customHeight="1">
      <c r="D292" s="101"/>
    </row>
    <row r="293" spans="4:4" ht="15" customHeight="1">
      <c r="D293" s="101"/>
    </row>
    <row r="294" spans="4:4" ht="15" customHeight="1">
      <c r="D294" s="101"/>
    </row>
    <row r="295" spans="4:4" ht="15" customHeight="1">
      <c r="D295" s="101"/>
    </row>
    <row r="296" spans="4:4" ht="15" customHeight="1">
      <c r="D296" s="101"/>
    </row>
    <row r="297" spans="4:4" ht="15" customHeight="1">
      <c r="D297" s="101"/>
    </row>
    <row r="298" spans="4:4" ht="15" customHeight="1">
      <c r="D298" s="101"/>
    </row>
    <row r="299" spans="4:4" ht="15" customHeight="1">
      <c r="D299" s="101"/>
    </row>
    <row r="300" spans="4:4" ht="15" customHeight="1">
      <c r="D300" s="101"/>
    </row>
    <row r="301" spans="4:4" ht="15" customHeight="1">
      <c r="D301" s="101"/>
    </row>
    <row r="302" spans="4:4" ht="15" customHeight="1">
      <c r="D302" s="101"/>
    </row>
    <row r="303" spans="4:4" ht="15" customHeight="1">
      <c r="D303" s="101"/>
    </row>
    <row r="304" spans="4:4" ht="15" customHeight="1">
      <c r="D304" s="101"/>
    </row>
    <row r="305" spans="4:4" ht="15" customHeight="1">
      <c r="D305" s="101"/>
    </row>
    <row r="306" spans="4:4" ht="15" customHeight="1">
      <c r="D306" s="101"/>
    </row>
    <row r="307" spans="4:4" ht="15" customHeight="1">
      <c r="D307" s="101"/>
    </row>
    <row r="308" spans="4:4" ht="15" customHeight="1">
      <c r="D308" s="101"/>
    </row>
    <row r="309" spans="4:4" ht="15" customHeight="1">
      <c r="D309" s="101"/>
    </row>
    <row r="310" spans="4:4" ht="15" customHeight="1">
      <c r="D310" s="101"/>
    </row>
    <row r="311" spans="4:4" ht="15" customHeight="1">
      <c r="D311" s="101"/>
    </row>
    <row r="312" spans="4:4" ht="15" customHeight="1">
      <c r="D312" s="101"/>
    </row>
    <row r="313" spans="4:4" ht="15" customHeight="1">
      <c r="D313" s="101"/>
    </row>
    <row r="314" spans="4:4" ht="15" customHeight="1">
      <c r="D314" s="101"/>
    </row>
    <row r="315" spans="4:4" ht="15" customHeight="1">
      <c r="D315" s="101"/>
    </row>
    <row r="316" spans="4:4" ht="15" customHeight="1">
      <c r="D316" s="101"/>
    </row>
    <row r="317" spans="4:4" ht="15" customHeight="1">
      <c r="D317" s="101"/>
    </row>
    <row r="318" spans="4:4" ht="15" customHeight="1">
      <c r="D318" s="101"/>
    </row>
    <row r="319" spans="4:4" ht="15" customHeight="1">
      <c r="D319" s="101"/>
    </row>
    <row r="320" spans="4:4" ht="15" customHeight="1">
      <c r="D320" s="101"/>
    </row>
    <row r="321" spans="4:4" ht="15" customHeight="1">
      <c r="D321" s="101"/>
    </row>
    <row r="322" spans="4:4" ht="15" customHeight="1">
      <c r="D322" s="101"/>
    </row>
    <row r="323" spans="4:4" ht="15" customHeight="1">
      <c r="D323" s="101"/>
    </row>
    <row r="324" spans="4:4" ht="15" customHeight="1">
      <c r="D324" s="101"/>
    </row>
    <row r="325" spans="4:4" ht="15" customHeight="1">
      <c r="D325" s="101"/>
    </row>
    <row r="326" spans="4:4" ht="15" customHeight="1">
      <c r="D326" s="101"/>
    </row>
    <row r="327" spans="4:4" ht="15" customHeight="1">
      <c r="D327" s="101"/>
    </row>
    <row r="328" spans="4:4" ht="15" customHeight="1">
      <c r="D328" s="101"/>
    </row>
    <row r="329" spans="4:4" ht="15" customHeight="1">
      <c r="D329" s="101"/>
    </row>
    <row r="330" spans="4:4" ht="15" customHeight="1">
      <c r="D330" s="101"/>
    </row>
    <row r="331" spans="4:4" ht="15" customHeight="1">
      <c r="D331" s="101"/>
    </row>
    <row r="332" spans="4:4" ht="15" customHeight="1">
      <c r="D332" s="101"/>
    </row>
    <row r="333" spans="4:4" ht="15" customHeight="1">
      <c r="D333" s="101"/>
    </row>
    <row r="334" spans="4:4" ht="15" customHeight="1">
      <c r="D334" s="101"/>
    </row>
    <row r="335" spans="4:4" ht="15" customHeight="1">
      <c r="D335" s="101"/>
    </row>
    <row r="336" spans="4:4" ht="15" customHeight="1">
      <c r="D336" s="101"/>
    </row>
    <row r="337" spans="4:4" ht="15" customHeight="1">
      <c r="D337" s="101"/>
    </row>
    <row r="338" spans="4:4" ht="15" customHeight="1">
      <c r="D338" s="101"/>
    </row>
    <row r="339" spans="4:4" ht="15" customHeight="1">
      <c r="D339" s="101"/>
    </row>
    <row r="340" spans="4:4" ht="15" customHeight="1">
      <c r="D340" s="101"/>
    </row>
    <row r="341" spans="4:4" ht="15" customHeight="1">
      <c r="D341" s="101"/>
    </row>
    <row r="342" spans="4:4" ht="15" customHeight="1">
      <c r="D342" s="101"/>
    </row>
    <row r="343" spans="4:4" ht="15" customHeight="1">
      <c r="D343" s="101"/>
    </row>
    <row r="344" spans="4:4" ht="15" customHeight="1">
      <c r="D344" s="101"/>
    </row>
    <row r="345" spans="4:4" ht="15" customHeight="1">
      <c r="D345" s="101"/>
    </row>
    <row r="346" spans="4:4" ht="15" customHeight="1">
      <c r="D346" s="101"/>
    </row>
    <row r="347" spans="4:4" ht="15" customHeight="1">
      <c r="D347" s="101"/>
    </row>
    <row r="348" spans="4:4" ht="15" customHeight="1">
      <c r="D348" s="101"/>
    </row>
    <row r="349" spans="4:4" ht="15" customHeight="1">
      <c r="D349" s="101"/>
    </row>
    <row r="350" spans="4:4" ht="15" customHeight="1">
      <c r="D350" s="101"/>
    </row>
    <row r="351" spans="4:4" ht="15" customHeight="1">
      <c r="D351" s="101"/>
    </row>
    <row r="352" spans="4:4" ht="15" customHeight="1">
      <c r="D352" s="101"/>
    </row>
    <row r="353" spans="4:4" ht="15" customHeight="1">
      <c r="D353" s="101"/>
    </row>
    <row r="354" spans="4:4" ht="15" customHeight="1">
      <c r="D354" s="101"/>
    </row>
    <row r="355" spans="4:4" ht="15" customHeight="1">
      <c r="D355" s="101"/>
    </row>
    <row r="356" spans="4:4" ht="15" customHeight="1">
      <c r="D356" s="101"/>
    </row>
    <row r="357" spans="4:4" ht="15" customHeight="1">
      <c r="D357" s="101"/>
    </row>
    <row r="358" spans="4:4" ht="15" customHeight="1">
      <c r="D358" s="101"/>
    </row>
    <row r="359" spans="4:4" ht="15" customHeight="1">
      <c r="D359" s="101"/>
    </row>
    <row r="360" spans="4:4" ht="15" customHeight="1">
      <c r="D360" s="101"/>
    </row>
    <row r="361" spans="4:4" ht="15" customHeight="1">
      <c r="D361" s="101"/>
    </row>
    <row r="362" spans="4:4" ht="15" customHeight="1">
      <c r="D362" s="101"/>
    </row>
    <row r="363" spans="4:4" ht="15" customHeight="1">
      <c r="D363" s="101"/>
    </row>
    <row r="364" spans="4:4" ht="15" customHeight="1">
      <c r="D364" s="101"/>
    </row>
    <row r="365" spans="4:4" ht="15" customHeight="1">
      <c r="D365" s="101"/>
    </row>
    <row r="366" spans="4:4" ht="15" customHeight="1">
      <c r="D366" s="101"/>
    </row>
    <row r="367" spans="4:4" ht="15" customHeight="1">
      <c r="D367" s="101"/>
    </row>
    <row r="368" spans="4:4" ht="15" customHeight="1">
      <c r="D368" s="101"/>
    </row>
    <row r="369" spans="4:4" ht="15" customHeight="1">
      <c r="D369" s="101"/>
    </row>
    <row r="370" spans="4:4" ht="15" customHeight="1">
      <c r="D370" s="101"/>
    </row>
    <row r="371" spans="4:4" ht="15" customHeight="1">
      <c r="D371" s="101"/>
    </row>
    <row r="372" spans="4:4" ht="15" customHeight="1">
      <c r="D372" s="101"/>
    </row>
    <row r="373" spans="4:4" ht="15" customHeight="1">
      <c r="D373" s="101"/>
    </row>
    <row r="374" spans="4:4" ht="15" customHeight="1">
      <c r="D374" s="101"/>
    </row>
    <row r="375" spans="4:4" ht="15" customHeight="1">
      <c r="D375" s="101"/>
    </row>
    <row r="376" spans="4:4" ht="15" customHeight="1">
      <c r="D376" s="101"/>
    </row>
    <row r="377" spans="4:4" ht="15" customHeight="1">
      <c r="D377" s="101"/>
    </row>
    <row r="378" spans="4:4" ht="15" customHeight="1">
      <c r="D378" s="101"/>
    </row>
    <row r="379" spans="4:4" ht="15" customHeight="1">
      <c r="D379" s="101"/>
    </row>
    <row r="380" spans="4:4" ht="15" customHeight="1">
      <c r="D380" s="101"/>
    </row>
    <row r="381" spans="4:4" ht="15" customHeight="1">
      <c r="D381" s="101"/>
    </row>
    <row r="382" spans="4:4" ht="15" customHeight="1">
      <c r="D382" s="101"/>
    </row>
    <row r="383" spans="4:4" ht="15" customHeight="1">
      <c r="D383" s="101"/>
    </row>
    <row r="384" spans="4:4" ht="15" customHeight="1">
      <c r="D384" s="101"/>
    </row>
    <row r="385" spans="4:4" ht="15" customHeight="1">
      <c r="D385" s="101"/>
    </row>
    <row r="386" spans="4:4" ht="15" customHeight="1">
      <c r="D386" s="101"/>
    </row>
    <row r="387" spans="4:4" ht="15" customHeight="1">
      <c r="D387" s="101"/>
    </row>
    <row r="388" spans="4:4" ht="15" customHeight="1">
      <c r="D388" s="101"/>
    </row>
    <row r="389" spans="4:4" ht="15" customHeight="1">
      <c r="D389" s="101"/>
    </row>
    <row r="390" spans="4:4" ht="15" customHeight="1">
      <c r="D390" s="101"/>
    </row>
    <row r="391" spans="4:4" ht="15" customHeight="1">
      <c r="D391" s="101"/>
    </row>
    <row r="392" spans="4:4" ht="15" customHeight="1">
      <c r="D392" s="101"/>
    </row>
    <row r="393" spans="4:4" ht="15" customHeight="1">
      <c r="D393" s="101"/>
    </row>
    <row r="394" spans="4:4" ht="15" customHeight="1">
      <c r="D394" s="101"/>
    </row>
    <row r="395" spans="4:4" ht="15" customHeight="1">
      <c r="D395" s="101"/>
    </row>
    <row r="396" spans="4:4" ht="15" customHeight="1">
      <c r="D396" s="101"/>
    </row>
    <row r="397" spans="4:4" ht="15" customHeight="1">
      <c r="D397" s="101"/>
    </row>
    <row r="398" spans="4:4" ht="15" customHeight="1">
      <c r="D398" s="101"/>
    </row>
    <row r="399" spans="4:4" ht="15" customHeight="1">
      <c r="D399" s="101"/>
    </row>
    <row r="400" spans="4:4" ht="15" customHeight="1">
      <c r="D400" s="101"/>
    </row>
    <row r="401" spans="4:4" ht="15" customHeight="1">
      <c r="D401" s="101"/>
    </row>
    <row r="402" spans="4:4" ht="15" customHeight="1">
      <c r="D402" s="101"/>
    </row>
    <row r="403" spans="4:4" ht="15" customHeight="1">
      <c r="D403" s="101"/>
    </row>
    <row r="404" spans="4:4" ht="15" customHeight="1">
      <c r="D404" s="101"/>
    </row>
    <row r="405" spans="4:4" ht="15" customHeight="1">
      <c r="D405" s="101"/>
    </row>
    <row r="406" spans="4:4" ht="15" customHeight="1">
      <c r="D406" s="101"/>
    </row>
    <row r="407" spans="4:4" ht="15" customHeight="1">
      <c r="D407" s="101"/>
    </row>
    <row r="408" spans="4:4" ht="15" customHeight="1">
      <c r="D408" s="101"/>
    </row>
    <row r="409" spans="4:4" ht="15" customHeight="1">
      <c r="D409" s="101"/>
    </row>
    <row r="410" spans="4:4" ht="15" customHeight="1">
      <c r="D410" s="101"/>
    </row>
    <row r="411" spans="4:4" ht="15" customHeight="1">
      <c r="D411" s="101"/>
    </row>
    <row r="412" spans="4:4" ht="15" customHeight="1">
      <c r="D412" s="101"/>
    </row>
    <row r="413" spans="4:4" ht="15" customHeight="1">
      <c r="D413" s="101"/>
    </row>
    <row r="414" spans="4:4" ht="15" customHeight="1">
      <c r="D414" s="101"/>
    </row>
    <row r="415" spans="4:4" ht="15" customHeight="1">
      <c r="D415" s="101"/>
    </row>
    <row r="416" spans="4:4" ht="15" customHeight="1">
      <c r="D416" s="101"/>
    </row>
    <row r="417" spans="4:4" ht="15" customHeight="1">
      <c r="D417" s="101"/>
    </row>
    <row r="418" spans="4:4" ht="15" customHeight="1">
      <c r="D418" s="101"/>
    </row>
    <row r="419" spans="4:4" ht="15" customHeight="1">
      <c r="D419" s="101"/>
    </row>
    <row r="420" spans="4:4" ht="15" customHeight="1">
      <c r="D420" s="101"/>
    </row>
    <row r="421" spans="4:4" ht="15" customHeight="1">
      <c r="D421" s="101"/>
    </row>
    <row r="422" spans="4:4" ht="15" customHeight="1">
      <c r="D422" s="101"/>
    </row>
    <row r="423" spans="4:4" ht="15" customHeight="1">
      <c r="D423" s="101"/>
    </row>
    <row r="424" spans="4:4" ht="15" customHeight="1">
      <c r="D424" s="101"/>
    </row>
    <row r="425" spans="4:4" ht="15" customHeight="1">
      <c r="D425" s="101"/>
    </row>
    <row r="426" spans="4:4" ht="15" customHeight="1">
      <c r="D426" s="101"/>
    </row>
    <row r="427" spans="4:4" ht="15" customHeight="1">
      <c r="D427" s="101"/>
    </row>
    <row r="428" spans="4:4" ht="15" customHeight="1">
      <c r="D428" s="101"/>
    </row>
    <row r="429" spans="4:4" ht="15" customHeight="1">
      <c r="D429" s="101"/>
    </row>
    <row r="430" spans="4:4" ht="15" customHeight="1">
      <c r="D430" s="101"/>
    </row>
    <row r="431" spans="4:4" ht="15" customHeight="1">
      <c r="D431" s="101"/>
    </row>
    <row r="432" spans="4:4" ht="15" customHeight="1">
      <c r="D432" s="101"/>
    </row>
    <row r="433" spans="4:4" ht="15" customHeight="1">
      <c r="D433" s="101"/>
    </row>
    <row r="434" spans="4:4" ht="15" customHeight="1">
      <c r="D434" s="101"/>
    </row>
    <row r="435" spans="4:4" ht="15" customHeight="1">
      <c r="D435" s="101"/>
    </row>
    <row r="436" spans="4:4" ht="15" customHeight="1">
      <c r="D436" s="101"/>
    </row>
    <row r="437" spans="4:4" ht="15" customHeight="1">
      <c r="D437" s="101"/>
    </row>
    <row r="438" spans="4:4" ht="15" customHeight="1">
      <c r="D438" s="101"/>
    </row>
    <row r="439" spans="4:4" ht="15" customHeight="1">
      <c r="D439" s="101"/>
    </row>
    <row r="440" spans="4:4" ht="15" customHeight="1">
      <c r="D440" s="101"/>
    </row>
    <row r="441" spans="4:4" ht="15" customHeight="1">
      <c r="D441" s="101"/>
    </row>
    <row r="442" spans="4:4" ht="15" customHeight="1">
      <c r="D442" s="101"/>
    </row>
    <row r="443" spans="4:4" ht="15" customHeight="1">
      <c r="D443" s="101"/>
    </row>
    <row r="444" spans="4:4" ht="15" customHeight="1">
      <c r="D444" s="101"/>
    </row>
    <row r="445" spans="4:4" ht="15" customHeight="1">
      <c r="D445" s="101"/>
    </row>
    <row r="446" spans="4:4" ht="15" customHeight="1">
      <c r="D446" s="101"/>
    </row>
    <row r="447" spans="4:4" ht="15" customHeight="1">
      <c r="D447" s="101"/>
    </row>
    <row r="448" spans="4:4" ht="15" customHeight="1">
      <c r="D448" s="101"/>
    </row>
    <row r="449" spans="4:4" ht="15" customHeight="1">
      <c r="D449" s="101"/>
    </row>
    <row r="450" spans="4:4" ht="15" customHeight="1">
      <c r="D450" s="101"/>
    </row>
    <row r="451" spans="4:4" ht="15" customHeight="1">
      <c r="D451" s="101"/>
    </row>
    <row r="452" spans="4:4" ht="15" customHeight="1">
      <c r="D452" s="101"/>
    </row>
    <row r="453" spans="4:4" ht="15" customHeight="1">
      <c r="D453" s="101"/>
    </row>
    <row r="454" spans="4:4" ht="15" customHeight="1">
      <c r="D454" s="101"/>
    </row>
    <row r="455" spans="4:4" ht="15" customHeight="1">
      <c r="D455" s="101"/>
    </row>
    <row r="456" spans="4:4" ht="15" customHeight="1">
      <c r="D456" s="101"/>
    </row>
    <row r="457" spans="4:4" ht="15" customHeight="1">
      <c r="D457" s="101"/>
    </row>
    <row r="458" spans="4:4" ht="15" customHeight="1">
      <c r="D458" s="101"/>
    </row>
    <row r="459" spans="4:4" ht="15" customHeight="1">
      <c r="D459" s="101"/>
    </row>
    <row r="460" spans="4:4" ht="15" customHeight="1">
      <c r="D460" s="101"/>
    </row>
    <row r="461" spans="4:4" ht="15" customHeight="1">
      <c r="D461" s="101"/>
    </row>
    <row r="462" spans="4:4" ht="15" customHeight="1">
      <c r="D462" s="101"/>
    </row>
    <row r="463" spans="4:4" ht="15" customHeight="1">
      <c r="D463" s="101"/>
    </row>
    <row r="464" spans="4:4" ht="15" customHeight="1">
      <c r="D464" s="101"/>
    </row>
    <row r="465" spans="4:4" ht="15" customHeight="1">
      <c r="D465" s="101"/>
    </row>
    <row r="466" spans="4:4" ht="15" customHeight="1">
      <c r="D466" s="101"/>
    </row>
    <row r="467" spans="4:4" ht="15" customHeight="1">
      <c r="D467" s="101"/>
    </row>
    <row r="468" spans="4:4" ht="15" customHeight="1">
      <c r="D468" s="101"/>
    </row>
    <row r="469" spans="4:4" ht="15" customHeight="1">
      <c r="D469" s="101"/>
    </row>
    <row r="470" spans="4:4" ht="15" customHeight="1">
      <c r="D470" s="101"/>
    </row>
    <row r="471" spans="4:4" ht="15" customHeight="1">
      <c r="D471" s="101"/>
    </row>
    <row r="472" spans="4:4" ht="15" customHeight="1">
      <c r="D472" s="101"/>
    </row>
    <row r="473" spans="4:4" ht="15" customHeight="1">
      <c r="D473" s="101"/>
    </row>
    <row r="474" spans="4:4" ht="15" customHeight="1">
      <c r="D474" s="101"/>
    </row>
    <row r="475" spans="4:4" ht="15" customHeight="1">
      <c r="D475" s="101"/>
    </row>
    <row r="476" spans="4:4" ht="15" customHeight="1">
      <c r="D476" s="101"/>
    </row>
    <row r="477" spans="4:4" ht="15" customHeight="1">
      <c r="D477" s="101"/>
    </row>
    <row r="478" spans="4:4" ht="15" customHeight="1">
      <c r="D478" s="101"/>
    </row>
    <row r="479" spans="4:4" ht="15" customHeight="1">
      <c r="D479" s="101"/>
    </row>
    <row r="480" spans="4:4" ht="15" customHeight="1">
      <c r="D480" s="101"/>
    </row>
    <row r="481" spans="4:4" ht="15" customHeight="1">
      <c r="D481" s="101"/>
    </row>
    <row r="482" spans="4:4" ht="15" customHeight="1">
      <c r="D482" s="101"/>
    </row>
    <row r="483" spans="4:4" ht="15" customHeight="1">
      <c r="D483" s="101"/>
    </row>
    <row r="484" spans="4:4" ht="15" customHeight="1">
      <c r="D484" s="101"/>
    </row>
    <row r="485" spans="4:4" ht="15" customHeight="1">
      <c r="D485" s="101"/>
    </row>
    <row r="486" spans="4:4" ht="15" customHeight="1">
      <c r="D486" s="101"/>
    </row>
    <row r="487" spans="4:4" ht="15" customHeight="1">
      <c r="D487" s="101"/>
    </row>
    <row r="488" spans="4:4" ht="15" customHeight="1">
      <c r="D488" s="101"/>
    </row>
    <row r="489" spans="4:4" ht="15" customHeight="1">
      <c r="D489" s="101"/>
    </row>
    <row r="490" spans="4:4" ht="15" customHeight="1">
      <c r="D490" s="101"/>
    </row>
    <row r="491" spans="4:4" ht="15" customHeight="1">
      <c r="D491" s="101"/>
    </row>
    <row r="492" spans="4:4" ht="15" customHeight="1">
      <c r="D492" s="101"/>
    </row>
    <row r="493" spans="4:4" ht="15" customHeight="1">
      <c r="D493" s="101"/>
    </row>
    <row r="494" spans="4:4" ht="15" customHeight="1">
      <c r="D494" s="101"/>
    </row>
    <row r="495" spans="4:4" ht="15" customHeight="1">
      <c r="D495" s="101"/>
    </row>
    <row r="496" spans="4:4" ht="15" customHeight="1">
      <c r="D496" s="101"/>
    </row>
    <row r="497" spans="4:4" ht="15" customHeight="1">
      <c r="D497" s="101"/>
    </row>
    <row r="498" spans="4:4" ht="15" customHeight="1">
      <c r="D498" s="101"/>
    </row>
    <row r="499" spans="4:4" ht="15" customHeight="1">
      <c r="D499" s="101"/>
    </row>
    <row r="500" spans="4:4" ht="15" customHeight="1">
      <c r="D500" s="101"/>
    </row>
    <row r="501" spans="4:4" ht="15" customHeight="1">
      <c r="D501" s="101"/>
    </row>
    <row r="502" spans="4:4" ht="15" customHeight="1">
      <c r="D502" s="101"/>
    </row>
    <row r="503" spans="4:4" ht="15" customHeight="1">
      <c r="D503" s="101"/>
    </row>
    <row r="504" spans="4:4" ht="15" customHeight="1">
      <c r="D504" s="101"/>
    </row>
    <row r="505" spans="4:4" ht="15" customHeight="1">
      <c r="D505" s="101"/>
    </row>
    <row r="506" spans="4:4" ht="15" customHeight="1">
      <c r="D506" s="101"/>
    </row>
    <row r="507" spans="4:4" ht="15" customHeight="1">
      <c r="D507" s="101"/>
    </row>
    <row r="508" spans="4:4" ht="15" customHeight="1">
      <c r="D508" s="101"/>
    </row>
    <row r="509" spans="4:4" ht="15" customHeight="1">
      <c r="D509" s="101"/>
    </row>
    <row r="510" spans="4:4" ht="15" customHeight="1">
      <c r="D510" s="101"/>
    </row>
    <row r="511" spans="4:4" ht="15" customHeight="1">
      <c r="D511" s="101"/>
    </row>
    <row r="512" spans="4:4" ht="15" customHeight="1">
      <c r="D512" s="101"/>
    </row>
    <row r="513" spans="4:4" ht="15" customHeight="1">
      <c r="D513" s="101"/>
    </row>
    <row r="514" spans="4:4" ht="15" customHeight="1">
      <c r="D514" s="101"/>
    </row>
    <row r="515" spans="4:4" ht="15" customHeight="1">
      <c r="D515" s="101"/>
    </row>
    <row r="516" spans="4:4" ht="15" customHeight="1">
      <c r="D516" s="101"/>
    </row>
    <row r="517" spans="4:4" ht="15" customHeight="1">
      <c r="D517" s="101"/>
    </row>
    <row r="518" spans="4:4" ht="15" customHeight="1">
      <c r="D518" s="101"/>
    </row>
    <row r="519" spans="4:4" ht="15" customHeight="1">
      <c r="D519" s="101"/>
    </row>
    <row r="520" spans="4:4" ht="15" customHeight="1">
      <c r="D520" s="101"/>
    </row>
    <row r="521" spans="4:4" ht="15" customHeight="1">
      <c r="D521" s="101"/>
    </row>
    <row r="522" spans="4:4" ht="15" customHeight="1">
      <c r="D522" s="101"/>
    </row>
    <row r="523" spans="4:4" ht="15" customHeight="1">
      <c r="D523" s="101"/>
    </row>
    <row r="524" spans="4:4" ht="15" customHeight="1">
      <c r="D524" s="101"/>
    </row>
    <row r="525" spans="4:4" ht="15" customHeight="1">
      <c r="D525" s="101"/>
    </row>
    <row r="526" spans="4:4" ht="15" customHeight="1">
      <c r="D526" s="101"/>
    </row>
    <row r="527" spans="4:4" ht="15" customHeight="1">
      <c r="D527" s="101"/>
    </row>
    <row r="528" spans="4:4" ht="15" customHeight="1">
      <c r="D528" s="101"/>
    </row>
    <row r="529" spans="4:4" ht="15" customHeight="1">
      <c r="D529" s="101"/>
    </row>
    <row r="530" spans="4:4" ht="15" customHeight="1">
      <c r="D530" s="101"/>
    </row>
    <row r="531" spans="4:4" ht="15" customHeight="1">
      <c r="D531" s="101"/>
    </row>
    <row r="532" spans="4:4" ht="15" customHeight="1">
      <c r="D532" s="101"/>
    </row>
    <row r="533" spans="4:4" ht="15" customHeight="1">
      <c r="D533" s="101"/>
    </row>
    <row r="534" spans="4:4" ht="15" customHeight="1">
      <c r="D534" s="101"/>
    </row>
    <row r="535" spans="4:4" ht="15" customHeight="1">
      <c r="D535" s="101"/>
    </row>
    <row r="536" spans="4:4" ht="15" customHeight="1">
      <c r="D536" s="101"/>
    </row>
    <row r="537" spans="4:4" ht="15" customHeight="1">
      <c r="D537" s="101"/>
    </row>
    <row r="538" spans="4:4" ht="15" customHeight="1">
      <c r="D538" s="101"/>
    </row>
    <row r="539" spans="4:4" ht="15" customHeight="1">
      <c r="D539" s="101"/>
    </row>
    <row r="540" spans="4:4" ht="15" customHeight="1">
      <c r="D540" s="101"/>
    </row>
    <row r="541" spans="4:4" ht="15" customHeight="1">
      <c r="D541" s="101"/>
    </row>
    <row r="542" spans="4:4" ht="15" customHeight="1">
      <c r="D542" s="101"/>
    </row>
    <row r="543" spans="4:4" ht="15" customHeight="1">
      <c r="D543" s="101"/>
    </row>
    <row r="544" spans="4:4" ht="15" customHeight="1">
      <c r="D544" s="101"/>
    </row>
    <row r="545" spans="4:4" ht="15" customHeight="1">
      <c r="D545" s="101"/>
    </row>
    <row r="546" spans="4:4" ht="15" customHeight="1">
      <c r="D546" s="101"/>
    </row>
    <row r="547" spans="4:4" ht="15" customHeight="1">
      <c r="D547" s="101"/>
    </row>
    <row r="548" spans="4:4" ht="15" customHeight="1">
      <c r="D548" s="101"/>
    </row>
    <row r="549" spans="4:4" ht="15" customHeight="1">
      <c r="D549" s="101"/>
    </row>
    <row r="550" spans="4:4" ht="15" customHeight="1">
      <c r="D550" s="101"/>
    </row>
    <row r="551" spans="4:4" ht="15" customHeight="1">
      <c r="D551" s="101"/>
    </row>
    <row r="552" spans="4:4" ht="15" customHeight="1">
      <c r="D552" s="101"/>
    </row>
    <row r="553" spans="4:4" ht="15" customHeight="1">
      <c r="D553" s="101"/>
    </row>
    <row r="554" spans="4:4" ht="15" customHeight="1">
      <c r="D554" s="101"/>
    </row>
    <row r="555" spans="4:4" ht="15" customHeight="1">
      <c r="D555" s="101"/>
    </row>
    <row r="556" spans="4:4" ht="15" customHeight="1">
      <c r="D556" s="101"/>
    </row>
    <row r="557" spans="4:4" ht="15" customHeight="1">
      <c r="D557" s="101"/>
    </row>
    <row r="558" spans="4:4" ht="15" customHeight="1">
      <c r="D558" s="101"/>
    </row>
    <row r="559" spans="4:4" ht="15" customHeight="1">
      <c r="D559" s="101"/>
    </row>
    <row r="560" spans="4:4" ht="15" customHeight="1">
      <c r="D560" s="101"/>
    </row>
    <row r="561" spans="4:4" ht="15" customHeight="1">
      <c r="D561" s="101"/>
    </row>
    <row r="562" spans="4:4" ht="15" customHeight="1">
      <c r="D562" s="101"/>
    </row>
    <row r="563" spans="4:4" ht="15" customHeight="1">
      <c r="D563" s="101"/>
    </row>
    <row r="564" spans="4:4" ht="15" customHeight="1">
      <c r="D564" s="101"/>
    </row>
    <row r="565" spans="4:4" ht="15" customHeight="1">
      <c r="D565" s="101"/>
    </row>
    <row r="566" spans="4:4" ht="15" customHeight="1">
      <c r="D566" s="101"/>
    </row>
    <row r="567" spans="4:4" ht="15" customHeight="1">
      <c r="D567" s="101"/>
    </row>
    <row r="568" spans="4:4" ht="15" customHeight="1">
      <c r="D568" s="101"/>
    </row>
    <row r="569" spans="4:4" ht="15" customHeight="1">
      <c r="D569" s="101"/>
    </row>
    <row r="570" spans="4:4" ht="15" customHeight="1">
      <c r="D570" s="101"/>
    </row>
    <row r="571" spans="4:4" ht="15" customHeight="1">
      <c r="D571" s="101"/>
    </row>
    <row r="572" spans="4:4" ht="15" customHeight="1">
      <c r="D572" s="101"/>
    </row>
    <row r="573" spans="4:4" ht="15" customHeight="1">
      <c r="D573" s="101"/>
    </row>
    <row r="574" spans="4:4" ht="15" customHeight="1">
      <c r="D574" s="101"/>
    </row>
    <row r="575" spans="4:4" ht="15" customHeight="1">
      <c r="D575" s="101"/>
    </row>
    <row r="576" spans="4:4" ht="15" customHeight="1">
      <c r="D576" s="101"/>
    </row>
    <row r="577" spans="4:4" ht="15" customHeight="1">
      <c r="D577" s="101"/>
    </row>
    <row r="578" spans="4:4" ht="15" customHeight="1">
      <c r="D578" s="101"/>
    </row>
    <row r="579" spans="4:4" ht="15" customHeight="1">
      <c r="D579" s="101"/>
    </row>
    <row r="580" spans="4:4" ht="15" customHeight="1">
      <c r="D580" s="101"/>
    </row>
    <row r="581" spans="4:4" ht="15" customHeight="1">
      <c r="D581" s="101"/>
    </row>
    <row r="582" spans="4:4" ht="15" customHeight="1">
      <c r="D582" s="101"/>
    </row>
    <row r="583" spans="4:4" ht="15" customHeight="1">
      <c r="D583" s="101"/>
    </row>
    <row r="584" spans="4:4" ht="15" customHeight="1">
      <c r="D584" s="101"/>
    </row>
    <row r="585" spans="4:4" ht="15" customHeight="1">
      <c r="D585" s="101"/>
    </row>
    <row r="586" spans="4:4" ht="15" customHeight="1">
      <c r="D586" s="101"/>
    </row>
    <row r="587" spans="4:4" ht="15" customHeight="1">
      <c r="D587" s="101"/>
    </row>
    <row r="588" spans="4:4" ht="15" customHeight="1">
      <c r="D588" s="101"/>
    </row>
    <row r="589" spans="4:4" ht="15" customHeight="1">
      <c r="D589" s="101"/>
    </row>
    <row r="590" spans="4:4" ht="15" customHeight="1">
      <c r="D590" s="101"/>
    </row>
    <row r="591" spans="4:4" ht="15" customHeight="1">
      <c r="D591" s="101"/>
    </row>
    <row r="592" spans="4:4" ht="15" customHeight="1">
      <c r="D592" s="101"/>
    </row>
    <row r="593" spans="4:4" ht="15" customHeight="1">
      <c r="D593" s="101"/>
    </row>
    <row r="594" spans="4:4" ht="15" customHeight="1">
      <c r="D594" s="101"/>
    </row>
    <row r="595" spans="4:4" ht="15" customHeight="1">
      <c r="D595" s="101"/>
    </row>
    <row r="596" spans="4:4" ht="15" customHeight="1">
      <c r="D596" s="101"/>
    </row>
    <row r="597" spans="4:4" ht="15" customHeight="1">
      <c r="D597" s="101"/>
    </row>
    <row r="598" spans="4:4" ht="15" customHeight="1">
      <c r="D598" s="101"/>
    </row>
    <row r="599" spans="4:4" ht="15" customHeight="1">
      <c r="D599" s="101"/>
    </row>
    <row r="600" spans="4:4" ht="15" customHeight="1">
      <c r="D600" s="101"/>
    </row>
    <row r="601" spans="4:4" ht="15" customHeight="1">
      <c r="D601" s="101"/>
    </row>
    <row r="602" spans="4:4" ht="15" customHeight="1">
      <c r="D602" s="101"/>
    </row>
    <row r="603" spans="4:4" ht="15" customHeight="1">
      <c r="D603" s="101"/>
    </row>
    <row r="604" spans="4:4" ht="15" customHeight="1">
      <c r="D604" s="101"/>
    </row>
    <row r="605" spans="4:4" ht="15" customHeight="1">
      <c r="D605" s="101"/>
    </row>
    <row r="606" spans="4:4" ht="15" customHeight="1">
      <c r="D606" s="101"/>
    </row>
    <row r="607" spans="4:4" ht="15" customHeight="1">
      <c r="D607" s="101"/>
    </row>
    <row r="608" spans="4:4" ht="15" customHeight="1">
      <c r="D608" s="101"/>
    </row>
    <row r="609" spans="4:4" ht="15" customHeight="1">
      <c r="D609" s="101"/>
    </row>
    <row r="610" spans="4:4" ht="15" customHeight="1">
      <c r="D610" s="101"/>
    </row>
    <row r="611" spans="4:4" ht="15" customHeight="1">
      <c r="D611" s="101"/>
    </row>
    <row r="612" spans="4:4" ht="15" customHeight="1">
      <c r="D612" s="101"/>
    </row>
    <row r="613" spans="4:4" ht="15" customHeight="1">
      <c r="D613" s="101"/>
    </row>
    <row r="614" spans="4:4" ht="15" customHeight="1">
      <c r="D614" s="101"/>
    </row>
    <row r="615" spans="4:4" ht="15" customHeight="1">
      <c r="D615" s="101"/>
    </row>
    <row r="616" spans="4:4" ht="15" customHeight="1">
      <c r="D616" s="101"/>
    </row>
    <row r="617" spans="4:4" ht="15" customHeight="1">
      <c r="D617" s="101"/>
    </row>
    <row r="618" spans="4:4" ht="15" customHeight="1">
      <c r="D618" s="101"/>
    </row>
    <row r="619" spans="4:4" ht="15" customHeight="1">
      <c r="D619" s="101"/>
    </row>
    <row r="620" spans="4:4" ht="15" customHeight="1">
      <c r="D620" s="101"/>
    </row>
    <row r="621" spans="4:4" ht="15" customHeight="1">
      <c r="D621" s="101"/>
    </row>
    <row r="622" spans="4:4" ht="15" customHeight="1">
      <c r="D622" s="101"/>
    </row>
    <row r="623" spans="4:4" ht="15" customHeight="1">
      <c r="D623" s="101"/>
    </row>
    <row r="624" spans="4:4" ht="15" customHeight="1">
      <c r="D624" s="101"/>
    </row>
    <row r="625" spans="4:4" ht="15" customHeight="1">
      <c r="D625" s="101"/>
    </row>
    <row r="626" spans="4:4" ht="15" customHeight="1">
      <c r="D626" s="101"/>
    </row>
    <row r="627" spans="4:4" ht="15" customHeight="1">
      <c r="D627" s="101"/>
    </row>
    <row r="628" spans="4:4" ht="15" customHeight="1">
      <c r="D628" s="101"/>
    </row>
    <row r="629" spans="4:4" ht="15" customHeight="1">
      <c r="D629" s="101"/>
    </row>
    <row r="630" spans="4:4" ht="15" customHeight="1">
      <c r="D630" s="101"/>
    </row>
    <row r="631" spans="4:4" ht="15" customHeight="1">
      <c r="D631" s="101"/>
    </row>
    <row r="632" spans="4:4" ht="15" customHeight="1">
      <c r="D632" s="101"/>
    </row>
    <row r="633" spans="4:4" ht="15" customHeight="1">
      <c r="D633" s="101"/>
    </row>
    <row r="634" spans="4:4" ht="15" customHeight="1">
      <c r="D634" s="101"/>
    </row>
    <row r="635" spans="4:4" ht="15" customHeight="1">
      <c r="D635" s="101"/>
    </row>
    <row r="636" spans="4:4" ht="15" customHeight="1">
      <c r="D636" s="101"/>
    </row>
    <row r="637" spans="4:4" ht="15" customHeight="1">
      <c r="D637" s="101"/>
    </row>
    <row r="638" spans="4:4" ht="15" customHeight="1">
      <c r="D638" s="101"/>
    </row>
    <row r="639" spans="4:4" ht="15" customHeight="1">
      <c r="D639" s="101"/>
    </row>
    <row r="640" spans="4:4" ht="15" customHeight="1">
      <c r="D640" s="101"/>
    </row>
    <row r="641" spans="4:4" ht="15" customHeight="1">
      <c r="D641" s="101"/>
    </row>
    <row r="642" spans="4:4" ht="15" customHeight="1">
      <c r="D642" s="101"/>
    </row>
    <row r="643" spans="4:4" ht="15" customHeight="1">
      <c r="D643" s="101"/>
    </row>
    <row r="644" spans="4:4" ht="15" customHeight="1">
      <c r="D644" s="101"/>
    </row>
    <row r="645" spans="4:4" ht="15" customHeight="1">
      <c r="D645" s="101"/>
    </row>
    <row r="646" spans="4:4" ht="15" customHeight="1">
      <c r="D646" s="101"/>
    </row>
    <row r="647" spans="4:4" ht="15" customHeight="1">
      <c r="D647" s="101"/>
    </row>
    <row r="648" spans="4:4" ht="15" customHeight="1">
      <c r="D648" s="101"/>
    </row>
    <row r="649" spans="4:4" ht="15" customHeight="1">
      <c r="D649" s="101"/>
    </row>
    <row r="650" spans="4:4" ht="15" customHeight="1">
      <c r="D650" s="101"/>
    </row>
    <row r="651" spans="4:4" ht="15" customHeight="1">
      <c r="D651" s="101"/>
    </row>
    <row r="652" spans="4:4" ht="15" customHeight="1">
      <c r="D652" s="101"/>
    </row>
    <row r="653" spans="4:4" ht="15" customHeight="1">
      <c r="D653" s="101"/>
    </row>
    <row r="654" spans="4:4" ht="15" customHeight="1">
      <c r="D654" s="101"/>
    </row>
    <row r="655" spans="4:4" ht="15" customHeight="1">
      <c r="D655" s="101"/>
    </row>
    <row r="656" spans="4:4" ht="15" customHeight="1">
      <c r="D656" s="101"/>
    </row>
    <row r="657" spans="4:4" ht="15" customHeight="1">
      <c r="D657" s="101"/>
    </row>
    <row r="658" spans="4:4" ht="15" customHeight="1">
      <c r="D658" s="101"/>
    </row>
    <row r="659" spans="4:4" ht="15" customHeight="1">
      <c r="D659" s="101"/>
    </row>
    <row r="660" spans="4:4" ht="15" customHeight="1">
      <c r="D660" s="101"/>
    </row>
    <row r="661" spans="4:4" ht="15" customHeight="1">
      <c r="D661" s="101"/>
    </row>
    <row r="662" spans="4:4" ht="15" customHeight="1">
      <c r="D662" s="101"/>
    </row>
    <row r="663" spans="4:4" ht="15" customHeight="1">
      <c r="D663" s="101"/>
    </row>
    <row r="664" spans="4:4" ht="15" customHeight="1">
      <c r="D664" s="101"/>
    </row>
    <row r="665" spans="4:4" ht="15" customHeight="1">
      <c r="D665" s="101"/>
    </row>
    <row r="666" spans="4:4" ht="15" customHeight="1">
      <c r="D666" s="101"/>
    </row>
    <row r="667" spans="4:4" ht="15" customHeight="1">
      <c r="D667" s="101"/>
    </row>
    <row r="668" spans="4:4" ht="15" customHeight="1">
      <c r="D668" s="101"/>
    </row>
    <row r="669" spans="4:4" ht="15" customHeight="1">
      <c r="D669" s="101"/>
    </row>
    <row r="670" spans="4:4" ht="15" customHeight="1">
      <c r="D670" s="101"/>
    </row>
    <row r="671" spans="4:4" ht="15" customHeight="1">
      <c r="D671" s="101"/>
    </row>
    <row r="672" spans="4:4" ht="15" customHeight="1">
      <c r="D672" s="101"/>
    </row>
    <row r="673" spans="4:4" ht="15" customHeight="1">
      <c r="D673" s="101"/>
    </row>
    <row r="674" spans="4:4" ht="15" customHeight="1">
      <c r="D674" s="101"/>
    </row>
    <row r="675" spans="4:4" ht="15" customHeight="1">
      <c r="D675" s="101"/>
    </row>
    <row r="676" spans="4:4" ht="15" customHeight="1">
      <c r="D676" s="101"/>
    </row>
    <row r="677" spans="4:4" ht="15" customHeight="1">
      <c r="D677" s="101"/>
    </row>
    <row r="678" spans="4:4" ht="15" customHeight="1">
      <c r="D678" s="101"/>
    </row>
    <row r="679" spans="4:4" ht="15" customHeight="1">
      <c r="D679" s="101"/>
    </row>
    <row r="680" spans="4:4" ht="15" customHeight="1">
      <c r="D680" s="101"/>
    </row>
    <row r="681" spans="4:4" ht="15" customHeight="1">
      <c r="D681" s="101"/>
    </row>
    <row r="682" spans="4:4" ht="15" customHeight="1">
      <c r="D682" s="101"/>
    </row>
    <row r="683" spans="4:4" ht="15" customHeight="1">
      <c r="D683" s="101"/>
    </row>
    <row r="684" spans="4:4" ht="15" customHeight="1">
      <c r="D684" s="101"/>
    </row>
    <row r="685" spans="4:4" ht="15" customHeight="1">
      <c r="D685" s="101"/>
    </row>
    <row r="686" spans="4:4" ht="15" customHeight="1">
      <c r="D686" s="101"/>
    </row>
    <row r="687" spans="4:4" ht="15" customHeight="1">
      <c r="D687" s="101"/>
    </row>
    <row r="688" spans="4:4" ht="15" customHeight="1">
      <c r="D688" s="101"/>
    </row>
    <row r="689" spans="4:4" ht="15" customHeight="1">
      <c r="D689" s="101"/>
    </row>
    <row r="690" spans="4:4" ht="15" customHeight="1">
      <c r="D690" s="101"/>
    </row>
    <row r="691" spans="4:4" ht="15" customHeight="1">
      <c r="D691" s="101"/>
    </row>
    <row r="692" spans="4:4" ht="15" customHeight="1">
      <c r="D692" s="101"/>
    </row>
    <row r="693" spans="4:4" ht="15" customHeight="1">
      <c r="D693" s="101"/>
    </row>
    <row r="694" spans="4:4" ht="15" customHeight="1">
      <c r="D694" s="101"/>
    </row>
    <row r="695" spans="4:4" ht="15" customHeight="1">
      <c r="D695" s="101"/>
    </row>
    <row r="696" spans="4:4" ht="15" customHeight="1">
      <c r="D696" s="101"/>
    </row>
    <row r="697" spans="4:4" ht="15" customHeight="1">
      <c r="D697" s="101"/>
    </row>
    <row r="698" spans="4:4" ht="15" customHeight="1">
      <c r="D698" s="101"/>
    </row>
    <row r="699" spans="4:4" ht="15" customHeight="1">
      <c r="D699" s="101"/>
    </row>
    <row r="700" spans="4:4" ht="15" customHeight="1">
      <c r="D700" s="101"/>
    </row>
    <row r="701" spans="4:4" ht="15" customHeight="1">
      <c r="D701" s="101"/>
    </row>
    <row r="702" spans="4:4" ht="15" customHeight="1">
      <c r="D702" s="101"/>
    </row>
    <row r="703" spans="4:4" ht="15" customHeight="1">
      <c r="D703" s="101"/>
    </row>
    <row r="704" spans="4:4" ht="15" customHeight="1">
      <c r="D704" s="101"/>
    </row>
    <row r="705" spans="4:4" ht="15" customHeight="1">
      <c r="D705" s="101"/>
    </row>
    <row r="706" spans="4:4" ht="15" customHeight="1">
      <c r="D706" s="101"/>
    </row>
    <row r="707" spans="4:4" ht="15" customHeight="1">
      <c r="D707" s="101"/>
    </row>
    <row r="708" spans="4:4" ht="15" customHeight="1">
      <c r="D708" s="101"/>
    </row>
    <row r="709" spans="4:4" ht="15" customHeight="1">
      <c r="D709" s="101"/>
    </row>
    <row r="710" spans="4:4" ht="15" customHeight="1">
      <c r="D710" s="101"/>
    </row>
    <row r="711" spans="4:4" ht="15" customHeight="1">
      <c r="D711" s="101"/>
    </row>
    <row r="712" spans="4:4" ht="15" customHeight="1">
      <c r="D712" s="101"/>
    </row>
    <row r="713" spans="4:4" ht="15" customHeight="1">
      <c r="D713" s="101"/>
    </row>
    <row r="714" spans="4:4" ht="15" customHeight="1">
      <c r="D714" s="101"/>
    </row>
    <row r="715" spans="4:4" ht="15" customHeight="1">
      <c r="D715" s="101"/>
    </row>
    <row r="716" spans="4:4" ht="15" customHeight="1">
      <c r="D716" s="101"/>
    </row>
    <row r="717" spans="4:4" ht="15" customHeight="1">
      <c r="D717" s="101"/>
    </row>
    <row r="718" spans="4:4" ht="15" customHeight="1">
      <c r="D718" s="101"/>
    </row>
    <row r="719" spans="4:4" ht="15" customHeight="1">
      <c r="D719" s="101"/>
    </row>
    <row r="720" spans="4:4" ht="15" customHeight="1">
      <c r="D720" s="101"/>
    </row>
    <row r="721" spans="4:4" ht="15" customHeight="1">
      <c r="D721" s="101"/>
    </row>
    <row r="722" spans="4:4" ht="15" customHeight="1">
      <c r="D722" s="101"/>
    </row>
    <row r="723" spans="4:4" ht="15" customHeight="1">
      <c r="D723" s="101"/>
    </row>
    <row r="724" spans="4:4" ht="15" customHeight="1">
      <c r="D724" s="101"/>
    </row>
    <row r="725" spans="4:4" ht="15" customHeight="1">
      <c r="D725" s="101"/>
    </row>
    <row r="726" spans="4:4" ht="15" customHeight="1">
      <c r="D726" s="101"/>
    </row>
    <row r="727" spans="4:4" ht="15" customHeight="1">
      <c r="D727" s="101"/>
    </row>
    <row r="728" spans="4:4" ht="15" customHeight="1">
      <c r="D728" s="101"/>
    </row>
    <row r="729" spans="4:4" ht="15" customHeight="1">
      <c r="D729" s="101"/>
    </row>
    <row r="730" spans="4:4" ht="15" customHeight="1">
      <c r="D730" s="101"/>
    </row>
    <row r="731" spans="4:4" ht="15" customHeight="1">
      <c r="D731" s="101"/>
    </row>
    <row r="732" spans="4:4" ht="15" customHeight="1">
      <c r="D732" s="101"/>
    </row>
    <row r="733" spans="4:4" ht="15" customHeight="1">
      <c r="D733" s="101"/>
    </row>
    <row r="734" spans="4:4" ht="15" customHeight="1">
      <c r="D734" s="101"/>
    </row>
    <row r="735" spans="4:4" ht="15" customHeight="1">
      <c r="D735" s="101"/>
    </row>
    <row r="736" spans="4:4" ht="15" customHeight="1">
      <c r="D736" s="101"/>
    </row>
    <row r="737" spans="4:4" ht="15" customHeight="1">
      <c r="D737" s="101"/>
    </row>
    <row r="738" spans="4:4" ht="15" customHeight="1">
      <c r="D738" s="101"/>
    </row>
    <row r="739" spans="4:4" ht="15" customHeight="1">
      <c r="D739" s="101"/>
    </row>
    <row r="740" spans="4:4" ht="15" customHeight="1">
      <c r="D740" s="101"/>
    </row>
    <row r="741" spans="4:4" ht="15" customHeight="1">
      <c r="D741" s="101"/>
    </row>
    <row r="742" spans="4:4" ht="15" customHeight="1">
      <c r="D742" s="101"/>
    </row>
    <row r="743" spans="4:4" ht="15" customHeight="1">
      <c r="D743" s="101"/>
    </row>
    <row r="744" spans="4:4" ht="15" customHeight="1">
      <c r="D744" s="101"/>
    </row>
    <row r="745" spans="4:4" ht="15" customHeight="1">
      <c r="D745" s="101"/>
    </row>
    <row r="746" spans="4:4" ht="15" customHeight="1">
      <c r="D746" s="101"/>
    </row>
    <row r="747" spans="4:4" ht="15" customHeight="1">
      <c r="D747" s="101"/>
    </row>
    <row r="748" spans="4:4" ht="15" customHeight="1">
      <c r="D748" s="101"/>
    </row>
    <row r="749" spans="4:4" ht="15" customHeight="1">
      <c r="D749" s="101"/>
    </row>
    <row r="750" spans="4:4" ht="15" customHeight="1">
      <c r="D750" s="101"/>
    </row>
    <row r="751" spans="4:4" ht="15" customHeight="1">
      <c r="D751" s="101"/>
    </row>
    <row r="752" spans="4:4" ht="15" customHeight="1">
      <c r="D752" s="101"/>
    </row>
    <row r="753" spans="4:4" ht="15" customHeight="1">
      <c r="D753" s="101"/>
    </row>
    <row r="754" spans="4:4" ht="15" customHeight="1">
      <c r="D754" s="101"/>
    </row>
    <row r="755" spans="4:4" ht="15" customHeight="1">
      <c r="D755" s="101"/>
    </row>
    <row r="756" spans="4:4" ht="15" customHeight="1">
      <c r="D756" s="101"/>
    </row>
    <row r="757" spans="4:4" ht="15" customHeight="1">
      <c r="D757" s="101"/>
    </row>
    <row r="758" spans="4:4" ht="15" customHeight="1">
      <c r="D758" s="101"/>
    </row>
    <row r="759" spans="4:4" ht="15" customHeight="1">
      <c r="D759" s="101"/>
    </row>
    <row r="760" spans="4:4" ht="15" customHeight="1">
      <c r="D760" s="101"/>
    </row>
    <row r="761" spans="4:4" ht="15" customHeight="1">
      <c r="D761" s="101"/>
    </row>
    <row r="762" spans="4:4" ht="15" customHeight="1">
      <c r="D762" s="101"/>
    </row>
    <row r="763" spans="4:4" ht="15" customHeight="1">
      <c r="D763" s="101"/>
    </row>
    <row r="764" spans="4:4" ht="15" customHeight="1">
      <c r="D764" s="101"/>
    </row>
    <row r="765" spans="4:4" ht="15" customHeight="1">
      <c r="D765" s="101"/>
    </row>
    <row r="766" spans="4:4" ht="15" customHeight="1">
      <c r="D766" s="101"/>
    </row>
    <row r="767" spans="4:4" ht="15" customHeight="1">
      <c r="D767" s="101"/>
    </row>
    <row r="768" spans="4:4" ht="15" customHeight="1">
      <c r="D768" s="101"/>
    </row>
    <row r="769" spans="4:4" ht="15" customHeight="1">
      <c r="D769" s="101"/>
    </row>
    <row r="770" spans="4:4" ht="15" customHeight="1">
      <c r="D770" s="101"/>
    </row>
    <row r="771" spans="4:4" ht="15" customHeight="1">
      <c r="D771" s="101"/>
    </row>
    <row r="772" spans="4:4" ht="15" customHeight="1">
      <c r="D772" s="101"/>
    </row>
    <row r="773" spans="4:4" ht="15" customHeight="1">
      <c r="D773" s="101"/>
    </row>
    <row r="774" spans="4:4" ht="15" customHeight="1">
      <c r="D774" s="101"/>
    </row>
    <row r="775" spans="4:4" ht="15" customHeight="1">
      <c r="D775" s="101"/>
    </row>
    <row r="776" spans="4:4" ht="15" customHeight="1">
      <c r="D776" s="101"/>
    </row>
    <row r="777" spans="4:4" ht="15" customHeight="1">
      <c r="D777" s="101"/>
    </row>
    <row r="778" spans="4:4" ht="15" customHeight="1">
      <c r="D778" s="101"/>
    </row>
    <row r="779" spans="4:4" ht="15" customHeight="1">
      <c r="D779" s="101"/>
    </row>
    <row r="780" spans="4:4" ht="15" customHeight="1">
      <c r="D780" s="101"/>
    </row>
    <row r="781" spans="4:4" ht="15" customHeight="1">
      <c r="D781" s="101"/>
    </row>
    <row r="782" spans="4:4" ht="15" customHeight="1">
      <c r="D782" s="101"/>
    </row>
    <row r="783" spans="4:4" ht="15" customHeight="1">
      <c r="D783" s="101"/>
    </row>
    <row r="784" spans="4:4" ht="15" customHeight="1">
      <c r="D784" s="101"/>
    </row>
    <row r="785" spans="4:4" ht="15" customHeight="1">
      <c r="D785" s="101"/>
    </row>
    <row r="786" spans="4:4" ht="15" customHeight="1">
      <c r="D786" s="101"/>
    </row>
    <row r="787" spans="4:4" ht="15" customHeight="1">
      <c r="D787" s="101"/>
    </row>
    <row r="788" spans="4:4" ht="15" customHeight="1">
      <c r="D788" s="101"/>
    </row>
    <row r="789" spans="4:4" ht="15" customHeight="1">
      <c r="D789" s="101"/>
    </row>
    <row r="790" spans="4:4" ht="15" customHeight="1">
      <c r="D790" s="101"/>
    </row>
    <row r="791" spans="4:4" ht="15" customHeight="1">
      <c r="D791" s="101"/>
    </row>
    <row r="792" spans="4:4" ht="15" customHeight="1">
      <c r="D792" s="101"/>
    </row>
    <row r="793" spans="4:4" ht="15" customHeight="1">
      <c r="D793" s="101"/>
    </row>
    <row r="794" spans="4:4" ht="15" customHeight="1">
      <c r="D794" s="101"/>
    </row>
    <row r="795" spans="4:4" ht="15" customHeight="1">
      <c r="D795" s="101"/>
    </row>
    <row r="796" spans="4:4" ht="15" customHeight="1">
      <c r="D796" s="101"/>
    </row>
    <row r="797" spans="4:4" ht="15" customHeight="1">
      <c r="D797" s="101"/>
    </row>
    <row r="798" spans="4:4" ht="15" customHeight="1">
      <c r="D798" s="101"/>
    </row>
    <row r="799" spans="4:4" ht="15" customHeight="1">
      <c r="D799" s="101"/>
    </row>
    <row r="800" spans="4:4" ht="15" customHeight="1">
      <c r="D800" s="101"/>
    </row>
    <row r="801" spans="4:4" ht="15" customHeight="1">
      <c r="D801" s="101"/>
    </row>
    <row r="802" spans="4:4" ht="15" customHeight="1">
      <c r="D802" s="101"/>
    </row>
    <row r="803" spans="4:4" ht="15" customHeight="1">
      <c r="D803" s="101"/>
    </row>
    <row r="804" spans="4:4" ht="15" customHeight="1">
      <c r="D804" s="101"/>
    </row>
    <row r="805" spans="4:4" ht="15" customHeight="1">
      <c r="D805" s="101"/>
    </row>
    <row r="806" spans="4:4" ht="15" customHeight="1">
      <c r="D806" s="101"/>
    </row>
    <row r="807" spans="4:4" ht="15" customHeight="1">
      <c r="D807" s="101"/>
    </row>
    <row r="808" spans="4:4" ht="15" customHeight="1">
      <c r="D808" s="101"/>
    </row>
    <row r="809" spans="4:4" ht="15" customHeight="1">
      <c r="D809" s="101"/>
    </row>
    <row r="810" spans="4:4" ht="15" customHeight="1">
      <c r="D810" s="101"/>
    </row>
    <row r="811" spans="4:4" ht="15" customHeight="1">
      <c r="D811" s="101"/>
    </row>
    <row r="812" spans="4:4" ht="15" customHeight="1">
      <c r="D812" s="101"/>
    </row>
    <row r="813" spans="4:4" ht="15" customHeight="1">
      <c r="D813" s="101"/>
    </row>
    <row r="814" spans="4:4" ht="15" customHeight="1">
      <c r="D814" s="101"/>
    </row>
    <row r="815" spans="4:4" ht="15" customHeight="1">
      <c r="D815" s="101"/>
    </row>
    <row r="816" spans="4:4" ht="15" customHeight="1">
      <c r="D816" s="101"/>
    </row>
    <row r="817" spans="4:4" ht="15" customHeight="1">
      <c r="D817" s="101"/>
    </row>
    <row r="818" spans="4:4" ht="15" customHeight="1">
      <c r="D818" s="101"/>
    </row>
    <row r="819" spans="4:4" ht="15" customHeight="1">
      <c r="D819" s="101"/>
    </row>
    <row r="820" spans="4:4" ht="15" customHeight="1">
      <c r="D820" s="101"/>
    </row>
    <row r="821" spans="4:4" ht="15" customHeight="1">
      <c r="D821" s="101"/>
    </row>
    <row r="822" spans="4:4" ht="15" customHeight="1">
      <c r="D822" s="101"/>
    </row>
    <row r="823" spans="4:4" ht="15" customHeight="1">
      <c r="D823" s="101"/>
    </row>
    <row r="824" spans="4:4" ht="15" customHeight="1">
      <c r="D824" s="101"/>
    </row>
    <row r="825" spans="4:4" ht="15" customHeight="1">
      <c r="D825" s="101"/>
    </row>
    <row r="826" spans="4:4" ht="15" customHeight="1">
      <c r="D826" s="101"/>
    </row>
    <row r="827" spans="4:4" ht="15" customHeight="1">
      <c r="D827" s="101"/>
    </row>
    <row r="828" spans="4:4" ht="15" customHeight="1">
      <c r="D828" s="101"/>
    </row>
    <row r="829" spans="4:4" ht="15" customHeight="1">
      <c r="D829" s="101"/>
    </row>
    <row r="830" spans="4:4" ht="15" customHeight="1">
      <c r="D830" s="101"/>
    </row>
    <row r="831" spans="4:4" ht="15" customHeight="1">
      <c r="D831" s="101"/>
    </row>
    <row r="832" spans="4:4" ht="15" customHeight="1">
      <c r="D832" s="101"/>
    </row>
    <row r="833" spans="4:4" ht="15" customHeight="1">
      <c r="D833" s="101"/>
    </row>
    <row r="834" spans="4:4" ht="15" customHeight="1">
      <c r="D834" s="101"/>
    </row>
    <row r="835" spans="4:4" ht="15" customHeight="1">
      <c r="D835" s="101"/>
    </row>
    <row r="836" spans="4:4" ht="15" customHeight="1">
      <c r="D836" s="101"/>
    </row>
    <row r="837" spans="4:4" ht="15" customHeight="1">
      <c r="D837" s="101"/>
    </row>
    <row r="838" spans="4:4" ht="15" customHeight="1">
      <c r="D838" s="101"/>
    </row>
    <row r="839" spans="4:4" ht="15" customHeight="1">
      <c r="D839" s="101"/>
    </row>
    <row r="840" spans="4:4" ht="15" customHeight="1">
      <c r="D840" s="101"/>
    </row>
    <row r="841" spans="4:4" ht="15" customHeight="1">
      <c r="D841" s="101"/>
    </row>
    <row r="842" spans="4:4" ht="15" customHeight="1">
      <c r="D842" s="101"/>
    </row>
    <row r="843" spans="4:4" ht="15" customHeight="1">
      <c r="D843" s="101"/>
    </row>
    <row r="844" spans="4:4" ht="15" customHeight="1">
      <c r="D844" s="101"/>
    </row>
    <row r="845" spans="4:4" ht="15" customHeight="1">
      <c r="D845" s="101"/>
    </row>
    <row r="846" spans="4:4" ht="15" customHeight="1">
      <c r="D846" s="101"/>
    </row>
    <row r="847" spans="4:4" ht="15" customHeight="1">
      <c r="D847" s="101"/>
    </row>
    <row r="848" spans="4:4" ht="15" customHeight="1">
      <c r="D848" s="101"/>
    </row>
    <row r="849" spans="4:4" ht="15" customHeight="1">
      <c r="D849" s="101"/>
    </row>
    <row r="850" spans="4:4" ht="15" customHeight="1">
      <c r="D850" s="101"/>
    </row>
    <row r="851" spans="4:4" ht="15" customHeight="1">
      <c r="D851" s="101"/>
    </row>
    <row r="852" spans="4:4" ht="15" customHeight="1">
      <c r="D852" s="101"/>
    </row>
    <row r="853" spans="4:4" ht="15" customHeight="1">
      <c r="D853" s="101"/>
    </row>
    <row r="854" spans="4:4" ht="15" customHeight="1">
      <c r="D854" s="101"/>
    </row>
    <row r="855" spans="4:4" ht="15" customHeight="1">
      <c r="D855" s="101"/>
    </row>
    <row r="856" spans="4:4" ht="15" customHeight="1">
      <c r="D856" s="101"/>
    </row>
    <row r="857" spans="4:4" ht="15" customHeight="1">
      <c r="D857" s="101"/>
    </row>
    <row r="858" spans="4:4" ht="15" customHeight="1">
      <c r="D858" s="101"/>
    </row>
    <row r="859" spans="4:4" ht="15" customHeight="1">
      <c r="D859" s="101"/>
    </row>
    <row r="860" spans="4:4" ht="15" customHeight="1">
      <c r="D860" s="101"/>
    </row>
    <row r="861" spans="4:4" ht="15" customHeight="1">
      <c r="D861" s="101"/>
    </row>
    <row r="862" spans="4:4" ht="15" customHeight="1">
      <c r="D862" s="101"/>
    </row>
    <row r="863" spans="4:4" ht="15" customHeight="1">
      <c r="D863" s="101"/>
    </row>
    <row r="864" spans="4:4" ht="15" customHeight="1">
      <c r="D864" s="101"/>
    </row>
    <row r="865" spans="4:4" ht="15" customHeight="1">
      <c r="D865" s="101"/>
    </row>
    <row r="866" spans="4:4" ht="15" customHeight="1">
      <c r="D866" s="101"/>
    </row>
    <row r="867" spans="4:4" ht="15" customHeight="1">
      <c r="D867" s="101"/>
    </row>
    <row r="868" spans="4:4" ht="15" customHeight="1">
      <c r="D868" s="101"/>
    </row>
    <row r="869" spans="4:4" ht="15" customHeight="1">
      <c r="D869" s="101"/>
    </row>
    <row r="870" spans="4:4" ht="15" customHeight="1">
      <c r="D870" s="101"/>
    </row>
    <row r="871" spans="4:4" ht="15" customHeight="1">
      <c r="D871" s="101"/>
    </row>
    <row r="872" spans="4:4" ht="15" customHeight="1">
      <c r="D872" s="101"/>
    </row>
    <row r="873" spans="4:4" ht="15" customHeight="1">
      <c r="D873" s="101"/>
    </row>
    <row r="874" spans="4:4" ht="15" customHeight="1">
      <c r="D874" s="101"/>
    </row>
    <row r="875" spans="4:4" ht="15" customHeight="1">
      <c r="D875" s="101"/>
    </row>
    <row r="876" spans="4:4" ht="15" customHeight="1">
      <c r="D876" s="101"/>
    </row>
    <row r="877" spans="4:4" ht="15" customHeight="1">
      <c r="D877" s="101"/>
    </row>
    <row r="878" spans="4:4" ht="15" customHeight="1">
      <c r="D878" s="101"/>
    </row>
    <row r="879" spans="4:4" ht="15" customHeight="1">
      <c r="D879" s="101"/>
    </row>
    <row r="880" spans="4:4" ht="15" customHeight="1">
      <c r="D880" s="101"/>
    </row>
    <row r="881" spans="4:4" ht="15" customHeight="1">
      <c r="D881" s="101"/>
    </row>
    <row r="882" spans="4:4" ht="15" customHeight="1">
      <c r="D882" s="101"/>
    </row>
    <row r="883" spans="4:4" ht="15" customHeight="1">
      <c r="D883" s="101"/>
    </row>
    <row r="884" spans="4:4" ht="15" customHeight="1">
      <c r="D884" s="101"/>
    </row>
    <row r="885" spans="4:4" ht="15" customHeight="1">
      <c r="D885" s="101"/>
    </row>
    <row r="886" spans="4:4" ht="15" customHeight="1">
      <c r="D886" s="101"/>
    </row>
    <row r="887" spans="4:4" ht="15" customHeight="1">
      <c r="D887" s="101"/>
    </row>
    <row r="888" spans="4:4" ht="15" customHeight="1">
      <c r="D888" s="101"/>
    </row>
    <row r="889" spans="4:4" ht="15" customHeight="1">
      <c r="D889" s="101"/>
    </row>
    <row r="890" spans="4:4" ht="15" customHeight="1">
      <c r="D890" s="101"/>
    </row>
    <row r="891" spans="4:4" ht="15" customHeight="1">
      <c r="D891" s="101"/>
    </row>
    <row r="892" spans="4:4" ht="15" customHeight="1">
      <c r="D892" s="101"/>
    </row>
    <row r="893" spans="4:4" ht="15" customHeight="1">
      <c r="D893" s="101"/>
    </row>
    <row r="894" spans="4:4" ht="15" customHeight="1">
      <c r="D894" s="101"/>
    </row>
    <row r="895" spans="4:4" ht="15" customHeight="1">
      <c r="D895" s="101"/>
    </row>
    <row r="896" spans="4:4" ht="15" customHeight="1">
      <c r="D896" s="101"/>
    </row>
    <row r="897" spans="4:4" ht="15" customHeight="1">
      <c r="D897" s="101"/>
    </row>
    <row r="898" spans="4:4" ht="15" customHeight="1">
      <c r="D898" s="101"/>
    </row>
    <row r="899" spans="4:4" ht="15" customHeight="1">
      <c r="D899" s="101"/>
    </row>
    <row r="900" spans="4:4" ht="15" customHeight="1">
      <c r="D900" s="101"/>
    </row>
    <row r="901" spans="4:4" ht="15" customHeight="1">
      <c r="D901" s="101"/>
    </row>
    <row r="902" spans="4:4" ht="15" customHeight="1">
      <c r="D902" s="101"/>
    </row>
    <row r="903" spans="4:4" ht="15" customHeight="1">
      <c r="D903" s="101"/>
    </row>
    <row r="904" spans="4:4" ht="15" customHeight="1">
      <c r="D904" s="101"/>
    </row>
    <row r="905" spans="4:4" ht="15" customHeight="1">
      <c r="D905" s="101"/>
    </row>
    <row r="906" spans="4:4" ht="15" customHeight="1">
      <c r="D906" s="101"/>
    </row>
    <row r="907" spans="4:4" ht="15" customHeight="1">
      <c r="D907" s="101"/>
    </row>
    <row r="908" spans="4:4" ht="15" customHeight="1">
      <c r="D908" s="101"/>
    </row>
    <row r="909" spans="4:4" ht="15" customHeight="1">
      <c r="D909" s="101"/>
    </row>
    <row r="910" spans="4:4" ht="15" customHeight="1">
      <c r="D910" s="101"/>
    </row>
    <row r="911" spans="4:4" ht="15" customHeight="1">
      <c r="D911" s="101"/>
    </row>
    <row r="912" spans="4:4" ht="15" customHeight="1">
      <c r="D912" s="101"/>
    </row>
    <row r="913" spans="4:4" ht="15" customHeight="1">
      <c r="D913" s="101"/>
    </row>
    <row r="914" spans="4:4" ht="15" customHeight="1">
      <c r="D914" s="101"/>
    </row>
    <row r="915" spans="4:4" ht="15" customHeight="1">
      <c r="D915" s="101"/>
    </row>
    <row r="916" spans="4:4" ht="15" customHeight="1">
      <c r="D916" s="101"/>
    </row>
    <row r="917" spans="4:4" ht="15" customHeight="1">
      <c r="D917" s="101"/>
    </row>
    <row r="918" spans="4:4" ht="15" customHeight="1">
      <c r="D918" s="101"/>
    </row>
    <row r="919" spans="4:4" ht="15" customHeight="1">
      <c r="D919" s="101"/>
    </row>
    <row r="920" spans="4:4" ht="15" customHeight="1">
      <c r="D920" s="101"/>
    </row>
    <row r="921" spans="4:4" ht="15" customHeight="1">
      <c r="D921" s="101"/>
    </row>
    <row r="922" spans="4:4" ht="15" customHeight="1">
      <c r="D922" s="101"/>
    </row>
    <row r="923" spans="4:4" ht="15" customHeight="1">
      <c r="D923" s="101"/>
    </row>
    <row r="924" spans="4:4" ht="15" customHeight="1">
      <c r="D924" s="101"/>
    </row>
    <row r="925" spans="4:4" ht="15" customHeight="1">
      <c r="D925" s="101"/>
    </row>
    <row r="926" spans="4:4" ht="15" customHeight="1">
      <c r="D926" s="101"/>
    </row>
    <row r="927" spans="4:4" ht="15" customHeight="1">
      <c r="D927" s="101"/>
    </row>
    <row r="928" spans="4:4" ht="15" customHeight="1">
      <c r="D928" s="101"/>
    </row>
    <row r="929" spans="4:4" ht="15" customHeight="1">
      <c r="D929" s="101"/>
    </row>
    <row r="930" spans="4:4" ht="15" customHeight="1">
      <c r="D930" s="101"/>
    </row>
    <row r="931" spans="4:4" ht="15" customHeight="1">
      <c r="D931" s="101"/>
    </row>
    <row r="932" spans="4:4" ht="15" customHeight="1">
      <c r="D932" s="101"/>
    </row>
    <row r="933" spans="4:4" ht="15" customHeight="1">
      <c r="D933" s="101"/>
    </row>
    <row r="934" spans="4:4" ht="15" customHeight="1">
      <c r="D934" s="101"/>
    </row>
    <row r="935" spans="4:4" ht="15" customHeight="1">
      <c r="D935" s="101"/>
    </row>
    <row r="936" spans="4:4" ht="15" customHeight="1">
      <c r="D936" s="101"/>
    </row>
    <row r="937" spans="4:4" ht="15" customHeight="1">
      <c r="D937" s="101"/>
    </row>
    <row r="938" spans="4:4" ht="15" customHeight="1">
      <c r="D938" s="101"/>
    </row>
    <row r="939" spans="4:4" ht="15" customHeight="1">
      <c r="D939" s="101"/>
    </row>
    <row r="940" spans="4:4" ht="15" customHeight="1">
      <c r="D940" s="101"/>
    </row>
    <row r="941" spans="4:4" ht="15" customHeight="1">
      <c r="D941" s="101"/>
    </row>
    <row r="942" spans="4:4" ht="15" customHeight="1">
      <c r="D942" s="101"/>
    </row>
    <row r="943" spans="4:4" ht="15" customHeight="1">
      <c r="D943" s="101"/>
    </row>
    <row r="944" spans="4:4" ht="15" customHeight="1">
      <c r="D944" s="101"/>
    </row>
    <row r="945" spans="4:4" ht="15" customHeight="1">
      <c r="D945" s="101"/>
    </row>
    <row r="946" spans="4:4" ht="15" customHeight="1">
      <c r="D946" s="101"/>
    </row>
    <row r="947" spans="4:4" ht="15" customHeight="1">
      <c r="D947" s="101"/>
    </row>
    <row r="948" spans="4:4" ht="15" customHeight="1">
      <c r="D948" s="101"/>
    </row>
    <row r="949" spans="4:4" ht="15" customHeight="1">
      <c r="D949" s="101"/>
    </row>
    <row r="950" spans="4:4" ht="15" customHeight="1">
      <c r="D950" s="101"/>
    </row>
    <row r="951" spans="4:4" ht="15" customHeight="1">
      <c r="D951" s="101"/>
    </row>
    <row r="952" spans="4:4" ht="15" customHeight="1">
      <c r="D952" s="101"/>
    </row>
    <row r="953" spans="4:4" ht="15" customHeight="1">
      <c r="D953" s="101"/>
    </row>
    <row r="954" spans="4:4" ht="15" customHeight="1">
      <c r="D954" s="101"/>
    </row>
    <row r="955" spans="4:4" ht="15" customHeight="1">
      <c r="D955" s="101"/>
    </row>
    <row r="956" spans="4:4" ht="15" customHeight="1">
      <c r="D956" s="101"/>
    </row>
    <row r="957" spans="4:4" ht="15" customHeight="1">
      <c r="D957" s="101"/>
    </row>
    <row r="958" spans="4:4" ht="15" customHeight="1">
      <c r="D958" s="101"/>
    </row>
    <row r="959" spans="4:4" ht="15" customHeight="1">
      <c r="D959" s="101"/>
    </row>
    <row r="960" spans="4:4" ht="15" customHeight="1">
      <c r="D960" s="101"/>
    </row>
    <row r="961" spans="4:4" ht="15" customHeight="1">
      <c r="D961" s="101"/>
    </row>
    <row r="962" spans="4:4" ht="15" customHeight="1">
      <c r="D962" s="101"/>
    </row>
    <row r="963" spans="4:4" ht="15" customHeight="1">
      <c r="D963" s="101"/>
    </row>
    <row r="964" spans="4:4" ht="15" customHeight="1">
      <c r="D964" s="101"/>
    </row>
    <row r="965" spans="4:4" ht="15" customHeight="1">
      <c r="D965" s="101"/>
    </row>
    <row r="966" spans="4:4" ht="15" customHeight="1">
      <c r="D966" s="101"/>
    </row>
    <row r="967" spans="4:4" ht="15" customHeight="1">
      <c r="D967" s="101"/>
    </row>
    <row r="968" spans="4:4" ht="15" customHeight="1">
      <c r="D968" s="101"/>
    </row>
    <row r="969" spans="4:4" ht="15" customHeight="1">
      <c r="D969" s="101"/>
    </row>
    <row r="970" spans="4:4" ht="15" customHeight="1">
      <c r="D970" s="101"/>
    </row>
    <row r="971" spans="4:4" ht="15" customHeight="1">
      <c r="D971" s="101"/>
    </row>
    <row r="972" spans="4:4" ht="15" customHeight="1">
      <c r="D972" s="101"/>
    </row>
    <row r="973" spans="4:4" ht="15" customHeight="1">
      <c r="D973" s="101"/>
    </row>
    <row r="974" spans="4:4" ht="15" customHeight="1">
      <c r="D974" s="101"/>
    </row>
    <row r="975" spans="4:4" ht="15" customHeight="1">
      <c r="D975" s="101"/>
    </row>
    <row r="976" spans="4:4" ht="15" customHeight="1">
      <c r="D976" s="101"/>
    </row>
    <row r="977" spans="4:4" ht="15" customHeight="1">
      <c r="D977" s="101"/>
    </row>
    <row r="978" spans="4:4" ht="15" customHeight="1">
      <c r="D978" s="101"/>
    </row>
    <row r="979" spans="4:4" ht="15" customHeight="1">
      <c r="D979" s="101"/>
    </row>
    <row r="980" spans="4:4" ht="15" customHeight="1">
      <c r="D980" s="101"/>
    </row>
    <row r="981" spans="4:4" ht="15" customHeight="1">
      <c r="D981" s="101"/>
    </row>
    <row r="982" spans="4:4" ht="15" customHeight="1">
      <c r="D982" s="101"/>
    </row>
    <row r="983" spans="4:4" ht="15" customHeight="1">
      <c r="D983" s="101"/>
    </row>
    <row r="984" spans="4:4" ht="15" customHeight="1">
      <c r="D984" s="101"/>
    </row>
    <row r="985" spans="4:4" ht="15" customHeight="1">
      <c r="D985" s="101"/>
    </row>
    <row r="986" spans="4:4" ht="15" customHeight="1">
      <c r="D986" s="101"/>
    </row>
    <row r="987" spans="4:4" ht="15" customHeight="1">
      <c r="D987" s="101"/>
    </row>
    <row r="988" spans="4:4" ht="15" customHeight="1">
      <c r="D988" s="101"/>
    </row>
    <row r="989" spans="4:4" ht="15" customHeight="1">
      <c r="D989" s="101"/>
    </row>
    <row r="990" spans="4:4" ht="15" customHeight="1">
      <c r="D990" s="101"/>
    </row>
    <row r="991" spans="4:4" ht="15" customHeight="1">
      <c r="D991" s="101"/>
    </row>
    <row r="992" spans="4:4" ht="15" customHeight="1">
      <c r="D992" s="101"/>
    </row>
    <row r="993" spans="4:4" ht="15" customHeight="1">
      <c r="D993" s="101"/>
    </row>
    <row r="994" spans="4:4" ht="15" customHeight="1">
      <c r="D994" s="101"/>
    </row>
    <row r="995" spans="4:4" ht="15" customHeight="1">
      <c r="D995" s="101"/>
    </row>
    <row r="996" spans="4:4" ht="15" customHeight="1">
      <c r="D996" s="101"/>
    </row>
    <row r="997" spans="4:4" ht="15" customHeight="1">
      <c r="D997" s="101"/>
    </row>
    <row r="998" spans="4:4" ht="15" customHeight="1">
      <c r="D998" s="101"/>
    </row>
    <row r="999" spans="4:4" ht="15" customHeight="1">
      <c r="D999" s="101"/>
    </row>
    <row r="1000" spans="4:4" ht="15" customHeight="1">
      <c r="D1000" s="101"/>
    </row>
  </sheetData>
  <pageMargins left="0.69930555555555596" right="0.69930555555555596" top="0.75" bottom="0.75"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 defaultRowHeight="15" customHeight="1"/>
  <cols>
    <col min="1" max="1" width="14.85546875" customWidth="1"/>
    <col min="2" max="2" width="15.5703125" customWidth="1"/>
    <col min="3" max="3" width="20.140625" customWidth="1"/>
    <col min="4" max="4" width="27.5703125" customWidth="1"/>
    <col min="5" max="26" width="9" customWidth="1"/>
  </cols>
  <sheetData>
    <row r="1" spans="1:26" ht="12" customHeight="1">
      <c r="A1" s="119"/>
      <c r="B1" s="120">
        <f>+'SMCP CALCULATOR'!L30</f>
        <v>0</v>
      </c>
      <c r="C1" s="121" t="str">
        <f>TEXT(B1,"000000000")</f>
        <v>000000000</v>
      </c>
      <c r="D1" s="119"/>
      <c r="E1" s="119">
        <v>0</v>
      </c>
      <c r="F1" s="119" t="s">
        <v>236</v>
      </c>
      <c r="G1" s="119" t="s">
        <v>237</v>
      </c>
      <c r="H1" s="119"/>
      <c r="I1" s="119"/>
      <c r="J1" s="119"/>
      <c r="K1" s="119"/>
      <c r="L1" s="119"/>
      <c r="M1" s="119"/>
      <c r="N1" s="119"/>
      <c r="O1" s="119"/>
      <c r="P1" s="119"/>
      <c r="Q1" s="119"/>
      <c r="R1" s="119"/>
      <c r="S1" s="119"/>
      <c r="T1" s="119"/>
      <c r="U1" s="119"/>
      <c r="V1" s="119"/>
      <c r="W1" s="119"/>
      <c r="X1" s="119"/>
      <c r="Y1" s="119"/>
      <c r="Z1" s="119"/>
    </row>
    <row r="2" spans="1:26" ht="12" customHeight="1">
      <c r="A2" s="119"/>
      <c r="B2" s="119"/>
      <c r="C2" s="119"/>
      <c r="D2" s="119"/>
      <c r="E2" s="119">
        <v>1</v>
      </c>
      <c r="F2" s="119" t="s">
        <v>238</v>
      </c>
      <c r="G2" s="119" t="s">
        <v>239</v>
      </c>
      <c r="H2" s="119"/>
      <c r="I2" s="119"/>
      <c r="J2" s="119"/>
      <c r="K2" s="119"/>
      <c r="L2" s="119"/>
      <c r="M2" s="119"/>
      <c r="N2" s="119"/>
      <c r="O2" s="119"/>
      <c r="P2" s="119"/>
      <c r="Q2" s="119"/>
      <c r="R2" s="119"/>
      <c r="S2" s="119"/>
      <c r="T2" s="119"/>
      <c r="U2" s="119"/>
      <c r="V2" s="119"/>
      <c r="W2" s="119"/>
      <c r="X2" s="119"/>
      <c r="Y2" s="119"/>
      <c r="Z2" s="119"/>
    </row>
    <row r="3" spans="1:26" ht="12" customHeight="1">
      <c r="A3" s="119" t="s">
        <v>240</v>
      </c>
      <c r="B3" s="119" t="str">
        <f>RIGHT($C$1,2)</f>
        <v>00</v>
      </c>
      <c r="C3" s="119" t="str">
        <f>IF(VALUE(B3)&gt;0,VLOOKUP(VALUE(B3),$E$1:$F$100,2,FALSE()),"")</f>
        <v/>
      </c>
      <c r="D3" s="119"/>
      <c r="E3" s="119">
        <v>2</v>
      </c>
      <c r="F3" s="119" t="s">
        <v>241</v>
      </c>
      <c r="G3" s="119" t="s">
        <v>242</v>
      </c>
      <c r="H3" s="119"/>
      <c r="I3" s="119"/>
      <c r="J3" s="119"/>
      <c r="K3" s="119"/>
      <c r="L3" s="119"/>
      <c r="M3" s="119"/>
      <c r="N3" s="119"/>
      <c r="O3" s="119"/>
      <c r="P3" s="119"/>
      <c r="Q3" s="119"/>
      <c r="R3" s="119"/>
      <c r="S3" s="119"/>
      <c r="T3" s="119"/>
      <c r="U3" s="119"/>
      <c r="V3" s="119"/>
      <c r="W3" s="119"/>
      <c r="X3" s="119"/>
      <c r="Y3" s="119"/>
      <c r="Z3" s="119"/>
    </row>
    <row r="4" spans="1:26" ht="12" customHeight="1">
      <c r="A4" s="119" t="s">
        <v>237</v>
      </c>
      <c r="B4" s="119" t="str">
        <f>MID($C$1,LEN($C$1)-2,1)</f>
        <v>0</v>
      </c>
      <c r="C4" s="119" t="str">
        <f t="shared" ref="C4:C7" si="0">CONCATENATE(VLOOKUP(VALUE(B4),$E$1:$F$100,2,FALSE())," ",IF(VALUE(B4)&gt;0,A4,""))</f>
        <v xml:space="preserve">  </v>
      </c>
      <c r="D4" s="119"/>
      <c r="E4" s="119">
        <v>3</v>
      </c>
      <c r="F4" s="119" t="s">
        <v>243</v>
      </c>
      <c r="G4" s="119" t="s">
        <v>244</v>
      </c>
      <c r="H4" s="119"/>
      <c r="I4" s="119"/>
      <c r="J4" s="119"/>
      <c r="K4" s="119"/>
      <c r="L4" s="119"/>
      <c r="M4" s="119"/>
      <c r="N4" s="119"/>
      <c r="O4" s="119"/>
      <c r="P4" s="119"/>
      <c r="Q4" s="119"/>
      <c r="R4" s="119"/>
      <c r="S4" s="119"/>
      <c r="T4" s="119"/>
      <c r="U4" s="119"/>
      <c r="V4" s="119"/>
      <c r="W4" s="119"/>
      <c r="X4" s="119"/>
      <c r="Y4" s="119"/>
      <c r="Z4" s="119"/>
    </row>
    <row r="5" spans="1:26" ht="12" customHeight="1">
      <c r="A5" s="119" t="s">
        <v>239</v>
      </c>
      <c r="B5" s="119" t="str">
        <f>MID($C$1,LEN($C$1)-4,2)</f>
        <v>00</v>
      </c>
      <c r="C5" s="119" t="str">
        <f t="shared" si="0"/>
        <v xml:space="preserve">  </v>
      </c>
      <c r="D5" s="119"/>
      <c r="E5" s="119">
        <v>4</v>
      </c>
      <c r="F5" s="119" t="s">
        <v>245</v>
      </c>
      <c r="G5" s="119"/>
      <c r="H5" s="119"/>
      <c r="I5" s="119"/>
      <c r="J5" s="119"/>
      <c r="K5" s="119"/>
      <c r="L5" s="119"/>
      <c r="M5" s="119"/>
      <c r="N5" s="119"/>
      <c r="O5" s="119"/>
      <c r="P5" s="119"/>
      <c r="Q5" s="119"/>
      <c r="R5" s="119"/>
      <c r="S5" s="119"/>
      <c r="T5" s="119"/>
      <c r="U5" s="119"/>
      <c r="V5" s="119"/>
      <c r="W5" s="119"/>
      <c r="X5" s="119"/>
      <c r="Y5" s="119"/>
      <c r="Z5" s="119"/>
    </row>
    <row r="6" spans="1:26" ht="12" customHeight="1">
      <c r="A6" s="119" t="s">
        <v>242</v>
      </c>
      <c r="B6" s="119" t="str">
        <f>MID($C$1,LEN($C$1)-6,2)</f>
        <v>00</v>
      </c>
      <c r="C6" s="119" t="str">
        <f t="shared" si="0"/>
        <v xml:space="preserve">  </v>
      </c>
      <c r="D6" s="119"/>
      <c r="E6" s="119">
        <v>5</v>
      </c>
      <c r="F6" s="119" t="s">
        <v>246</v>
      </c>
      <c r="G6" s="119"/>
      <c r="H6" s="119"/>
      <c r="I6" s="119"/>
      <c r="J6" s="119"/>
      <c r="K6" s="119"/>
      <c r="L6" s="119"/>
      <c r="M6" s="119"/>
      <c r="N6" s="119"/>
      <c r="O6" s="119"/>
      <c r="P6" s="119"/>
      <c r="Q6" s="119"/>
      <c r="R6" s="119"/>
      <c r="S6" s="119"/>
      <c r="T6" s="119"/>
      <c r="U6" s="119"/>
      <c r="V6" s="119"/>
      <c r="W6" s="119"/>
      <c r="X6" s="119"/>
      <c r="Y6" s="119"/>
      <c r="Z6" s="119"/>
    </row>
    <row r="7" spans="1:26" ht="12" customHeight="1">
      <c r="A7" s="119" t="s">
        <v>244</v>
      </c>
      <c r="B7" s="119" t="str">
        <f>MID($C$1,LEN($C$1)-8,2)</f>
        <v>00</v>
      </c>
      <c r="C7" s="119" t="str">
        <f t="shared" si="0"/>
        <v xml:space="preserve">  </v>
      </c>
      <c r="D7" s="119"/>
      <c r="E7" s="119">
        <v>6</v>
      </c>
      <c r="F7" s="119" t="s">
        <v>247</v>
      </c>
      <c r="G7" s="119"/>
      <c r="H7" s="119"/>
      <c r="I7" s="119"/>
      <c r="J7" s="119"/>
      <c r="K7" s="119"/>
      <c r="L7" s="119"/>
      <c r="M7" s="119"/>
      <c r="N7" s="119"/>
      <c r="O7" s="119"/>
      <c r="P7" s="119"/>
      <c r="Q7" s="119"/>
      <c r="R7" s="119"/>
      <c r="S7" s="119"/>
      <c r="T7" s="119"/>
      <c r="U7" s="119"/>
      <c r="V7" s="119"/>
      <c r="W7" s="119"/>
      <c r="X7" s="119"/>
      <c r="Y7" s="119"/>
      <c r="Z7" s="119"/>
    </row>
    <row r="8" spans="1:26" ht="12" customHeight="1">
      <c r="A8" s="119"/>
      <c r="B8" s="119"/>
      <c r="C8" s="119"/>
      <c r="D8" s="119"/>
      <c r="E8" s="119">
        <v>7</v>
      </c>
      <c r="F8" s="119" t="s">
        <v>248</v>
      </c>
      <c r="G8" s="119"/>
      <c r="H8" s="119"/>
      <c r="I8" s="119"/>
      <c r="J8" s="119"/>
      <c r="K8" s="119"/>
      <c r="L8" s="119"/>
      <c r="M8" s="119"/>
      <c r="N8" s="119"/>
      <c r="O8" s="119"/>
      <c r="P8" s="119"/>
      <c r="Q8" s="119"/>
      <c r="R8" s="119"/>
      <c r="S8" s="119"/>
      <c r="T8" s="119"/>
      <c r="U8" s="119"/>
      <c r="V8" s="119"/>
      <c r="W8" s="119"/>
      <c r="X8" s="119"/>
      <c r="Y8" s="119"/>
      <c r="Z8" s="119"/>
    </row>
    <row r="9" spans="1:26" ht="12" customHeight="1">
      <c r="A9" s="119"/>
      <c r="B9" s="119"/>
      <c r="C9" s="121"/>
      <c r="D9" s="119"/>
      <c r="E9" s="119">
        <v>8</v>
      </c>
      <c r="F9" s="119" t="s">
        <v>249</v>
      </c>
      <c r="G9" s="119"/>
      <c r="H9" s="119"/>
      <c r="I9" s="119"/>
      <c r="J9" s="119"/>
      <c r="K9" s="119"/>
      <c r="L9" s="119"/>
      <c r="M9" s="119"/>
      <c r="N9" s="119"/>
      <c r="O9" s="119"/>
      <c r="P9" s="119"/>
      <c r="Q9" s="119"/>
      <c r="R9" s="119"/>
      <c r="S9" s="119"/>
      <c r="T9" s="119"/>
      <c r="U9" s="119"/>
      <c r="V9" s="119"/>
      <c r="W9" s="119"/>
      <c r="X9" s="119"/>
      <c r="Y9" s="119"/>
      <c r="Z9" s="119"/>
    </row>
    <row r="10" spans="1:26" ht="12" customHeight="1">
      <c r="A10" s="119"/>
      <c r="B10" s="119"/>
      <c r="C10" s="119"/>
      <c r="D10" s="119"/>
      <c r="E10" s="119">
        <v>9</v>
      </c>
      <c r="F10" s="119" t="s">
        <v>250</v>
      </c>
      <c r="G10" s="119"/>
      <c r="H10" s="119"/>
      <c r="I10" s="119"/>
      <c r="J10" s="119"/>
      <c r="K10" s="119"/>
      <c r="L10" s="119"/>
      <c r="M10" s="119"/>
      <c r="N10" s="119"/>
      <c r="O10" s="119"/>
      <c r="P10" s="119"/>
      <c r="Q10" s="119"/>
      <c r="R10" s="119"/>
      <c r="S10" s="119"/>
      <c r="T10" s="119"/>
      <c r="U10" s="119"/>
      <c r="V10" s="119"/>
      <c r="W10" s="119"/>
      <c r="X10" s="119"/>
      <c r="Y10" s="119"/>
      <c r="Z10" s="119"/>
    </row>
    <row r="11" spans="1:26" ht="12" customHeight="1">
      <c r="A11" s="119"/>
      <c r="B11" s="119"/>
      <c r="C11" s="119"/>
      <c r="D11" s="119"/>
      <c r="E11" s="119">
        <v>10</v>
      </c>
      <c r="F11" s="119" t="s">
        <v>251</v>
      </c>
      <c r="G11" s="119"/>
      <c r="H11" s="119"/>
      <c r="I11" s="119"/>
      <c r="J11" s="119"/>
      <c r="K11" s="119"/>
      <c r="L11" s="119"/>
      <c r="M11" s="119"/>
      <c r="N11" s="119"/>
      <c r="O11" s="119"/>
      <c r="P11" s="119"/>
      <c r="Q11" s="119"/>
      <c r="R11" s="119"/>
      <c r="S11" s="119"/>
      <c r="T11" s="119"/>
      <c r="U11" s="119"/>
      <c r="V11" s="119"/>
      <c r="W11" s="119"/>
      <c r="X11" s="119"/>
      <c r="Y11" s="119"/>
      <c r="Z11" s="119"/>
    </row>
    <row r="12" spans="1:26" ht="12" customHeight="1">
      <c r="A12" s="119"/>
      <c r="B12" s="119"/>
      <c r="C12" s="119"/>
      <c r="D12" s="119"/>
      <c r="E12" s="119">
        <v>11</v>
      </c>
      <c r="F12" s="119" t="s">
        <v>252</v>
      </c>
      <c r="G12" s="119"/>
      <c r="H12" s="119"/>
      <c r="I12" s="119"/>
      <c r="J12" s="119"/>
      <c r="K12" s="119"/>
      <c r="L12" s="119"/>
      <c r="M12" s="119"/>
      <c r="N12" s="119"/>
      <c r="O12" s="119"/>
      <c r="P12" s="119"/>
      <c r="Q12" s="119"/>
      <c r="R12" s="119"/>
      <c r="S12" s="119"/>
      <c r="T12" s="119"/>
      <c r="U12" s="119"/>
      <c r="V12" s="119"/>
      <c r="W12" s="119"/>
      <c r="X12" s="119"/>
      <c r="Y12" s="119"/>
      <c r="Z12" s="119"/>
    </row>
    <row r="13" spans="1:26" ht="12" customHeight="1">
      <c r="A13" s="119"/>
      <c r="B13" s="119"/>
      <c r="C13" s="119"/>
      <c r="D13" s="119"/>
      <c r="E13" s="119">
        <v>12</v>
      </c>
      <c r="F13" s="119" t="s">
        <v>253</v>
      </c>
      <c r="G13" s="119"/>
      <c r="H13" s="119"/>
      <c r="I13" s="119"/>
      <c r="J13" s="119"/>
      <c r="K13" s="119"/>
      <c r="L13" s="119"/>
      <c r="M13" s="119"/>
      <c r="N13" s="119"/>
      <c r="O13" s="119"/>
      <c r="P13" s="119"/>
      <c r="Q13" s="119"/>
      <c r="R13" s="119"/>
      <c r="S13" s="119"/>
      <c r="T13" s="119"/>
      <c r="U13" s="119"/>
      <c r="V13" s="119"/>
      <c r="W13" s="119"/>
      <c r="X13" s="119"/>
      <c r="Y13" s="119"/>
      <c r="Z13" s="119"/>
    </row>
    <row r="14" spans="1:26" ht="12" customHeight="1">
      <c r="A14" s="119"/>
      <c r="B14" s="119"/>
      <c r="C14" s="119"/>
      <c r="D14" s="119"/>
      <c r="E14" s="119">
        <v>13</v>
      </c>
      <c r="F14" s="119" t="s">
        <v>254</v>
      </c>
      <c r="G14" s="119"/>
      <c r="H14" s="119"/>
      <c r="I14" s="119"/>
      <c r="J14" s="119"/>
      <c r="K14" s="119"/>
      <c r="L14" s="119"/>
      <c r="M14" s="119"/>
      <c r="N14" s="119"/>
      <c r="O14" s="119"/>
      <c r="P14" s="119"/>
      <c r="Q14" s="119"/>
      <c r="R14" s="119"/>
      <c r="S14" s="119"/>
      <c r="T14" s="119"/>
      <c r="U14" s="119"/>
      <c r="V14" s="119"/>
      <c r="W14" s="119"/>
      <c r="X14" s="119"/>
      <c r="Y14" s="119"/>
      <c r="Z14" s="119"/>
    </row>
    <row r="15" spans="1:26" ht="12" customHeight="1">
      <c r="A15" s="121" t="str">
        <f>TRIM(CONCATENATE(C7," ",C6," ",C5," ",C4," ",C3," Only"))</f>
        <v>Only</v>
      </c>
      <c r="B15" s="119"/>
      <c r="C15" s="119"/>
      <c r="D15" s="119"/>
      <c r="E15" s="119">
        <v>14</v>
      </c>
      <c r="F15" s="119" t="s">
        <v>255</v>
      </c>
      <c r="G15" s="119"/>
      <c r="H15" s="119"/>
      <c r="I15" s="119"/>
      <c r="J15" s="119"/>
      <c r="K15" s="119"/>
      <c r="L15" s="119"/>
      <c r="M15" s="119"/>
      <c r="N15" s="119"/>
      <c r="O15" s="119"/>
      <c r="P15" s="119"/>
      <c r="Q15" s="119"/>
      <c r="R15" s="119"/>
      <c r="S15" s="119"/>
      <c r="T15" s="119"/>
      <c r="U15" s="119"/>
      <c r="V15" s="119"/>
      <c r="W15" s="119"/>
      <c r="X15" s="119"/>
      <c r="Y15" s="119"/>
      <c r="Z15" s="119"/>
    </row>
    <row r="16" spans="1:26" ht="12" customHeight="1">
      <c r="A16" s="119"/>
      <c r="B16" s="119"/>
      <c r="C16" s="119"/>
      <c r="D16" s="119"/>
      <c r="E16" s="119">
        <v>15</v>
      </c>
      <c r="F16" s="119" t="s">
        <v>256</v>
      </c>
      <c r="G16" s="119"/>
      <c r="H16" s="119"/>
      <c r="I16" s="119"/>
      <c r="J16" s="119"/>
      <c r="K16" s="119"/>
      <c r="L16" s="119"/>
      <c r="M16" s="119"/>
      <c r="N16" s="119"/>
      <c r="O16" s="119"/>
      <c r="P16" s="119"/>
      <c r="Q16" s="119"/>
      <c r="R16" s="119"/>
      <c r="S16" s="119"/>
      <c r="T16" s="119"/>
      <c r="U16" s="119"/>
      <c r="V16" s="119"/>
      <c r="W16" s="119"/>
      <c r="X16" s="119"/>
      <c r="Y16" s="119"/>
      <c r="Z16" s="119"/>
    </row>
    <row r="17" spans="1:26" ht="12" customHeight="1">
      <c r="A17" s="122" t="e">
        <f>FIND(" ",A15,50)</f>
        <v>#VALUE!</v>
      </c>
      <c r="B17" s="119">
        <f>IF(ISERR(A17),LEN(A15),A17)</f>
        <v>4</v>
      </c>
      <c r="C17" s="119">
        <f>IF(B17&gt;50,B17,LEN(A15))</f>
        <v>4</v>
      </c>
      <c r="D17" s="119"/>
      <c r="E17" s="119">
        <v>16</v>
      </c>
      <c r="F17" s="119" t="s">
        <v>257</v>
      </c>
      <c r="G17" s="119"/>
      <c r="H17" s="119"/>
      <c r="I17" s="119"/>
      <c r="J17" s="119"/>
      <c r="K17" s="119"/>
      <c r="L17" s="119"/>
      <c r="M17" s="119"/>
      <c r="N17" s="119"/>
      <c r="O17" s="119"/>
      <c r="P17" s="119"/>
      <c r="Q17" s="119"/>
      <c r="R17" s="119"/>
      <c r="S17" s="119"/>
      <c r="T17" s="119"/>
      <c r="U17" s="119"/>
      <c r="V17" s="119"/>
      <c r="W17" s="119"/>
      <c r="X17" s="119"/>
      <c r="Y17" s="119"/>
      <c r="Z17" s="119"/>
    </row>
    <row r="18" spans="1:26" ht="12" customHeight="1">
      <c r="A18" s="119"/>
      <c r="B18" s="119"/>
      <c r="C18" s="119"/>
      <c r="D18" s="119"/>
      <c r="E18" s="119">
        <v>17</v>
      </c>
      <c r="F18" s="119" t="s">
        <v>258</v>
      </c>
      <c r="G18" s="119"/>
      <c r="H18" s="119"/>
      <c r="I18" s="119"/>
      <c r="J18" s="119"/>
      <c r="K18" s="119"/>
      <c r="L18" s="119"/>
      <c r="M18" s="119"/>
      <c r="N18" s="119"/>
      <c r="O18" s="119"/>
      <c r="P18" s="119"/>
      <c r="Q18" s="119"/>
      <c r="R18" s="119"/>
      <c r="S18" s="119"/>
      <c r="T18" s="119"/>
      <c r="U18" s="119"/>
      <c r="V18" s="119"/>
      <c r="W18" s="119"/>
      <c r="X18" s="119"/>
      <c r="Y18" s="119"/>
      <c r="Z18" s="119"/>
    </row>
    <row r="19" spans="1:26" ht="12" customHeight="1">
      <c r="A19" s="119" t="str">
        <f>LEFT(A15,C17)</f>
        <v>Only</v>
      </c>
      <c r="B19" s="119"/>
      <c r="C19" s="119"/>
      <c r="D19" s="119"/>
      <c r="E19" s="119">
        <v>18</v>
      </c>
      <c r="F19" s="119" t="s">
        <v>259</v>
      </c>
      <c r="G19" s="119"/>
      <c r="H19" s="119"/>
      <c r="I19" s="119"/>
      <c r="J19" s="119"/>
      <c r="K19" s="119"/>
      <c r="L19" s="119"/>
      <c r="M19" s="119"/>
      <c r="N19" s="119"/>
      <c r="O19" s="119"/>
      <c r="P19" s="119"/>
      <c r="Q19" s="119"/>
      <c r="R19" s="119"/>
      <c r="S19" s="119"/>
      <c r="T19" s="119"/>
      <c r="U19" s="119"/>
      <c r="V19" s="119"/>
      <c r="W19" s="119"/>
      <c r="X19" s="119"/>
      <c r="Y19" s="119"/>
      <c r="Z19" s="119"/>
    </row>
    <row r="20" spans="1:26" ht="12" customHeight="1">
      <c r="A20" s="119" t="str">
        <f>TRIM(MID(A15,C17+1,LEN(A15)))</f>
        <v/>
      </c>
      <c r="B20" s="119"/>
      <c r="C20" s="119"/>
      <c r="D20" s="119"/>
      <c r="E20" s="119">
        <v>19</v>
      </c>
      <c r="F20" s="119" t="s">
        <v>260</v>
      </c>
      <c r="G20" s="119"/>
      <c r="H20" s="119"/>
      <c r="I20" s="119"/>
      <c r="J20" s="119"/>
      <c r="K20" s="119"/>
      <c r="L20" s="119"/>
      <c r="M20" s="119"/>
      <c r="N20" s="119"/>
      <c r="O20" s="119"/>
      <c r="P20" s="119"/>
      <c r="Q20" s="119"/>
      <c r="R20" s="119"/>
      <c r="S20" s="119"/>
      <c r="T20" s="119"/>
      <c r="U20" s="119"/>
      <c r="V20" s="119"/>
      <c r="W20" s="119"/>
      <c r="X20" s="119"/>
      <c r="Y20" s="119"/>
      <c r="Z20" s="119"/>
    </row>
    <row r="21" spans="1:26" ht="12" customHeight="1">
      <c r="A21" s="119"/>
      <c r="B21" s="119"/>
      <c r="C21" s="119"/>
      <c r="D21" s="119"/>
      <c r="E21" s="119">
        <v>20</v>
      </c>
      <c r="F21" s="119" t="s">
        <v>261</v>
      </c>
      <c r="G21" s="119"/>
      <c r="H21" s="119"/>
      <c r="I21" s="119"/>
      <c r="J21" s="119"/>
      <c r="K21" s="119"/>
      <c r="L21" s="119"/>
      <c r="M21" s="119"/>
      <c r="N21" s="119"/>
      <c r="O21" s="119"/>
      <c r="P21" s="119"/>
      <c r="Q21" s="119"/>
      <c r="R21" s="119"/>
      <c r="S21" s="119"/>
      <c r="T21" s="119"/>
      <c r="U21" s="119"/>
      <c r="V21" s="119"/>
      <c r="W21" s="119"/>
      <c r="X21" s="119"/>
      <c r="Y21" s="119"/>
      <c r="Z21" s="119"/>
    </row>
    <row r="22" spans="1:26" ht="12" customHeight="1">
      <c r="A22" s="119"/>
      <c r="B22" s="119"/>
      <c r="C22" s="119"/>
      <c r="D22" s="119"/>
      <c r="E22" s="119">
        <v>21</v>
      </c>
      <c r="F22" s="119" t="s">
        <v>262</v>
      </c>
      <c r="G22" s="119"/>
      <c r="H22" s="119"/>
      <c r="I22" s="119"/>
      <c r="J22" s="119"/>
      <c r="K22" s="119"/>
      <c r="L22" s="119"/>
      <c r="M22" s="119"/>
      <c r="N22" s="119"/>
      <c r="O22" s="119"/>
      <c r="P22" s="119"/>
      <c r="Q22" s="119"/>
      <c r="R22" s="119"/>
      <c r="S22" s="119"/>
      <c r="T22" s="119"/>
      <c r="U22" s="119"/>
      <c r="V22" s="119"/>
      <c r="W22" s="119"/>
      <c r="X22" s="119"/>
      <c r="Y22" s="119"/>
      <c r="Z22" s="119"/>
    </row>
    <row r="23" spans="1:26" ht="12" customHeight="1">
      <c r="A23" s="119"/>
      <c r="B23" s="119"/>
      <c r="C23" s="119"/>
      <c r="D23" s="119"/>
      <c r="E23" s="119">
        <v>22</v>
      </c>
      <c r="F23" s="119" t="s">
        <v>263</v>
      </c>
      <c r="G23" s="119"/>
      <c r="H23" s="119"/>
      <c r="I23" s="119"/>
      <c r="J23" s="119"/>
      <c r="K23" s="119"/>
      <c r="L23" s="119"/>
      <c r="M23" s="119"/>
      <c r="N23" s="119"/>
      <c r="O23" s="119"/>
      <c r="P23" s="119"/>
      <c r="Q23" s="119"/>
      <c r="R23" s="119"/>
      <c r="S23" s="119"/>
      <c r="T23" s="119"/>
      <c r="U23" s="119"/>
      <c r="V23" s="119"/>
      <c r="W23" s="119"/>
      <c r="X23" s="119"/>
      <c r="Y23" s="119"/>
      <c r="Z23" s="119"/>
    </row>
    <row r="24" spans="1:26" ht="12" customHeight="1">
      <c r="A24" s="119"/>
      <c r="B24" s="119"/>
      <c r="C24" s="119"/>
      <c r="D24" s="119"/>
      <c r="E24" s="119">
        <v>23</v>
      </c>
      <c r="F24" s="119" t="s">
        <v>264</v>
      </c>
      <c r="G24" s="119"/>
      <c r="H24" s="119"/>
      <c r="I24" s="119"/>
      <c r="J24" s="119"/>
      <c r="K24" s="119"/>
      <c r="L24" s="119"/>
      <c r="M24" s="119"/>
      <c r="N24" s="119"/>
      <c r="O24" s="119"/>
      <c r="P24" s="119"/>
      <c r="Q24" s="119"/>
      <c r="R24" s="119"/>
      <c r="S24" s="119"/>
      <c r="T24" s="119"/>
      <c r="U24" s="119"/>
      <c r="V24" s="119"/>
      <c r="W24" s="119"/>
      <c r="X24" s="119"/>
      <c r="Y24" s="119"/>
      <c r="Z24" s="119"/>
    </row>
    <row r="25" spans="1:26" ht="12" customHeight="1">
      <c r="A25" s="119"/>
      <c r="B25" s="119"/>
      <c r="C25" s="119"/>
      <c r="D25" s="119"/>
      <c r="E25" s="119">
        <v>24</v>
      </c>
      <c r="F25" s="119" t="s">
        <v>265</v>
      </c>
      <c r="G25" s="119"/>
      <c r="H25" s="119"/>
      <c r="I25" s="119"/>
      <c r="J25" s="119"/>
      <c r="K25" s="119"/>
      <c r="L25" s="119"/>
      <c r="M25" s="119"/>
      <c r="N25" s="119"/>
      <c r="O25" s="119"/>
      <c r="P25" s="119"/>
      <c r="Q25" s="119"/>
      <c r="R25" s="119"/>
      <c r="S25" s="119"/>
      <c r="T25" s="119"/>
      <c r="U25" s="119"/>
      <c r="V25" s="119"/>
      <c r="W25" s="119"/>
      <c r="X25" s="119"/>
      <c r="Y25" s="119"/>
      <c r="Z25" s="119"/>
    </row>
    <row r="26" spans="1:26" ht="12" customHeight="1">
      <c r="A26" s="119"/>
      <c r="B26" s="119"/>
      <c r="C26" s="119"/>
      <c r="D26" s="119"/>
      <c r="E26" s="119">
        <v>25</v>
      </c>
      <c r="F26" s="119" t="s">
        <v>266</v>
      </c>
      <c r="G26" s="119"/>
      <c r="H26" s="119"/>
      <c r="I26" s="119"/>
      <c r="J26" s="119"/>
      <c r="K26" s="119"/>
      <c r="L26" s="119"/>
      <c r="M26" s="119"/>
      <c r="N26" s="119"/>
      <c r="O26" s="119"/>
      <c r="P26" s="119"/>
      <c r="Q26" s="119"/>
      <c r="R26" s="119"/>
      <c r="S26" s="119"/>
      <c r="T26" s="119"/>
      <c r="U26" s="119"/>
      <c r="V26" s="119"/>
      <c r="W26" s="119"/>
      <c r="X26" s="119"/>
      <c r="Y26" s="119"/>
      <c r="Z26" s="119"/>
    </row>
    <row r="27" spans="1:26" ht="12" customHeight="1">
      <c r="A27" s="119"/>
      <c r="B27" s="119"/>
      <c r="C27" s="119"/>
      <c r="D27" s="119"/>
      <c r="E27" s="119">
        <v>26</v>
      </c>
      <c r="F27" s="119" t="s">
        <v>267</v>
      </c>
      <c r="G27" s="119"/>
      <c r="H27" s="119"/>
      <c r="I27" s="119"/>
      <c r="J27" s="119"/>
      <c r="K27" s="119"/>
      <c r="L27" s="119"/>
      <c r="M27" s="119"/>
      <c r="N27" s="119"/>
      <c r="O27" s="119"/>
      <c r="P27" s="119"/>
      <c r="Q27" s="119"/>
      <c r="R27" s="119"/>
      <c r="S27" s="119"/>
      <c r="T27" s="119"/>
      <c r="U27" s="119"/>
      <c r="V27" s="119"/>
      <c r="W27" s="119"/>
      <c r="X27" s="119"/>
      <c r="Y27" s="119"/>
      <c r="Z27" s="119"/>
    </row>
    <row r="28" spans="1:26" ht="12" customHeight="1">
      <c r="A28" s="119"/>
      <c r="B28" s="119"/>
      <c r="C28" s="119"/>
      <c r="D28" s="119"/>
      <c r="E28" s="119">
        <v>27</v>
      </c>
      <c r="F28" s="119" t="s">
        <v>268</v>
      </c>
      <c r="G28" s="119"/>
      <c r="H28" s="119"/>
      <c r="I28" s="119"/>
      <c r="J28" s="119"/>
      <c r="K28" s="119"/>
      <c r="L28" s="119"/>
      <c r="M28" s="119"/>
      <c r="N28" s="119"/>
      <c r="O28" s="119"/>
      <c r="P28" s="119"/>
      <c r="Q28" s="119"/>
      <c r="R28" s="119"/>
      <c r="S28" s="119"/>
      <c r="T28" s="119"/>
      <c r="U28" s="119"/>
      <c r="V28" s="119"/>
      <c r="W28" s="119"/>
      <c r="X28" s="119"/>
      <c r="Y28" s="119"/>
      <c r="Z28" s="119"/>
    </row>
    <row r="29" spans="1:26" ht="12" customHeight="1">
      <c r="A29" s="119"/>
      <c r="B29" s="119"/>
      <c r="C29" s="119"/>
      <c r="D29" s="119"/>
      <c r="E29" s="119">
        <v>28</v>
      </c>
      <c r="F29" s="119" t="s">
        <v>269</v>
      </c>
      <c r="G29" s="119"/>
      <c r="H29" s="119"/>
      <c r="I29" s="119"/>
      <c r="J29" s="119"/>
      <c r="K29" s="119"/>
      <c r="L29" s="119"/>
      <c r="M29" s="119"/>
      <c r="N29" s="119"/>
      <c r="O29" s="119"/>
      <c r="P29" s="119"/>
      <c r="Q29" s="119"/>
      <c r="R29" s="119"/>
      <c r="S29" s="119"/>
      <c r="T29" s="119"/>
      <c r="U29" s="119"/>
      <c r="V29" s="119"/>
      <c r="W29" s="119"/>
      <c r="X29" s="119"/>
      <c r="Y29" s="119"/>
      <c r="Z29" s="119"/>
    </row>
    <row r="30" spans="1:26" ht="12" customHeight="1">
      <c r="A30" s="119"/>
      <c r="B30" s="119"/>
      <c r="C30" s="119"/>
      <c r="D30" s="119"/>
      <c r="E30" s="119">
        <v>29</v>
      </c>
      <c r="F30" s="119" t="s">
        <v>270</v>
      </c>
      <c r="G30" s="119"/>
      <c r="H30" s="119"/>
      <c r="I30" s="119"/>
      <c r="J30" s="119"/>
      <c r="K30" s="119"/>
      <c r="L30" s="119"/>
      <c r="M30" s="119"/>
      <c r="N30" s="119"/>
      <c r="O30" s="119"/>
      <c r="P30" s="119"/>
      <c r="Q30" s="119"/>
      <c r="R30" s="119"/>
      <c r="S30" s="119"/>
      <c r="T30" s="119"/>
      <c r="U30" s="119"/>
      <c r="V30" s="119"/>
      <c r="W30" s="119"/>
      <c r="X30" s="119"/>
      <c r="Y30" s="119"/>
      <c r="Z30" s="119"/>
    </row>
    <row r="31" spans="1:26" ht="12" customHeight="1">
      <c r="A31" s="119"/>
      <c r="B31" s="119"/>
      <c r="C31" s="119"/>
      <c r="D31" s="119"/>
      <c r="E31" s="119">
        <v>30</v>
      </c>
      <c r="F31" s="119" t="s">
        <v>271</v>
      </c>
      <c r="G31" s="119"/>
      <c r="H31" s="119"/>
      <c r="I31" s="119"/>
      <c r="J31" s="119"/>
      <c r="K31" s="119"/>
      <c r="L31" s="119"/>
      <c r="M31" s="119"/>
      <c r="N31" s="119"/>
      <c r="O31" s="119"/>
      <c r="P31" s="119"/>
      <c r="Q31" s="119"/>
      <c r="R31" s="119"/>
      <c r="S31" s="119"/>
      <c r="T31" s="119"/>
      <c r="U31" s="119"/>
      <c r="V31" s="119"/>
      <c r="W31" s="119"/>
      <c r="X31" s="119"/>
      <c r="Y31" s="119"/>
      <c r="Z31" s="119"/>
    </row>
    <row r="32" spans="1:26" ht="12" customHeight="1">
      <c r="A32" s="119"/>
      <c r="B32" s="119"/>
      <c r="C32" s="119"/>
      <c r="D32" s="119"/>
      <c r="E32" s="119">
        <v>31</v>
      </c>
      <c r="F32" s="119" t="s">
        <v>272</v>
      </c>
      <c r="G32" s="119"/>
      <c r="H32" s="119"/>
      <c r="I32" s="119"/>
      <c r="J32" s="119"/>
      <c r="K32" s="119"/>
      <c r="L32" s="119"/>
      <c r="M32" s="119"/>
      <c r="N32" s="119"/>
      <c r="O32" s="119"/>
      <c r="P32" s="119"/>
      <c r="Q32" s="119"/>
      <c r="R32" s="119"/>
      <c r="S32" s="119"/>
      <c r="T32" s="119"/>
      <c r="U32" s="119"/>
      <c r="V32" s="119"/>
      <c r="W32" s="119"/>
      <c r="X32" s="119"/>
      <c r="Y32" s="119"/>
      <c r="Z32" s="119"/>
    </row>
    <row r="33" spans="1:26" ht="12" customHeight="1">
      <c r="A33" s="119"/>
      <c r="B33" s="119"/>
      <c r="C33" s="119"/>
      <c r="D33" s="119"/>
      <c r="E33" s="119">
        <v>32</v>
      </c>
      <c r="F33" s="119" t="s">
        <v>273</v>
      </c>
      <c r="G33" s="119"/>
      <c r="H33" s="119"/>
      <c r="I33" s="119"/>
      <c r="J33" s="119"/>
      <c r="K33" s="119"/>
      <c r="L33" s="119"/>
      <c r="M33" s="119"/>
      <c r="N33" s="119"/>
      <c r="O33" s="119"/>
      <c r="P33" s="119"/>
      <c r="Q33" s="119"/>
      <c r="R33" s="119"/>
      <c r="S33" s="119"/>
      <c r="T33" s="119"/>
      <c r="U33" s="119"/>
      <c r="V33" s="119"/>
      <c r="W33" s="119"/>
      <c r="X33" s="119"/>
      <c r="Y33" s="119"/>
      <c r="Z33" s="119"/>
    </row>
    <row r="34" spans="1:26" ht="12" customHeight="1">
      <c r="A34" s="119"/>
      <c r="B34" s="119"/>
      <c r="C34" s="119"/>
      <c r="D34" s="119"/>
      <c r="E34" s="119">
        <v>33</v>
      </c>
      <c r="F34" s="119" t="s">
        <v>274</v>
      </c>
      <c r="G34" s="119"/>
      <c r="H34" s="119"/>
      <c r="I34" s="119"/>
      <c r="J34" s="119"/>
      <c r="K34" s="119"/>
      <c r="L34" s="119"/>
      <c r="M34" s="119"/>
      <c r="N34" s="119"/>
      <c r="O34" s="119"/>
      <c r="P34" s="119"/>
      <c r="Q34" s="119"/>
      <c r="R34" s="119"/>
      <c r="S34" s="119"/>
      <c r="T34" s="119"/>
      <c r="U34" s="119"/>
      <c r="V34" s="119"/>
      <c r="W34" s="119"/>
      <c r="X34" s="119"/>
      <c r="Y34" s="119"/>
      <c r="Z34" s="119"/>
    </row>
    <row r="35" spans="1:26" ht="12" customHeight="1">
      <c r="A35" s="119"/>
      <c r="B35" s="119"/>
      <c r="C35" s="119"/>
      <c r="D35" s="119"/>
      <c r="E35" s="119">
        <v>34</v>
      </c>
      <c r="F35" s="119" t="s">
        <v>275</v>
      </c>
      <c r="G35" s="119"/>
      <c r="H35" s="119"/>
      <c r="I35" s="119"/>
      <c r="J35" s="119"/>
      <c r="K35" s="119"/>
      <c r="L35" s="119"/>
      <c r="M35" s="119"/>
      <c r="N35" s="119"/>
      <c r="O35" s="119"/>
      <c r="P35" s="119"/>
      <c r="Q35" s="119"/>
      <c r="R35" s="119"/>
      <c r="S35" s="119"/>
      <c r="T35" s="119"/>
      <c r="U35" s="119"/>
      <c r="V35" s="119"/>
      <c r="W35" s="119"/>
      <c r="X35" s="119"/>
      <c r="Y35" s="119"/>
      <c r="Z35" s="119"/>
    </row>
    <row r="36" spans="1:26" ht="12" customHeight="1">
      <c r="A36" s="119"/>
      <c r="B36" s="119"/>
      <c r="C36" s="119"/>
      <c r="D36" s="119"/>
      <c r="E36" s="119">
        <v>35</v>
      </c>
      <c r="F36" s="119" t="s">
        <v>276</v>
      </c>
      <c r="G36" s="119"/>
      <c r="H36" s="119"/>
      <c r="I36" s="119"/>
      <c r="J36" s="119"/>
      <c r="K36" s="119"/>
      <c r="L36" s="119"/>
      <c r="M36" s="119"/>
      <c r="N36" s="119"/>
      <c r="O36" s="119"/>
      <c r="P36" s="119"/>
      <c r="Q36" s="119"/>
      <c r="R36" s="119"/>
      <c r="S36" s="119"/>
      <c r="T36" s="119"/>
      <c r="U36" s="119"/>
      <c r="V36" s="119"/>
      <c r="W36" s="119"/>
      <c r="X36" s="119"/>
      <c r="Y36" s="119"/>
      <c r="Z36" s="119"/>
    </row>
    <row r="37" spans="1:26" ht="12" customHeight="1">
      <c r="A37" s="119"/>
      <c r="B37" s="119"/>
      <c r="C37" s="119"/>
      <c r="D37" s="119"/>
      <c r="E37" s="119">
        <v>36</v>
      </c>
      <c r="F37" s="119" t="s">
        <v>277</v>
      </c>
      <c r="G37" s="119"/>
      <c r="H37" s="119"/>
      <c r="I37" s="119"/>
      <c r="J37" s="119"/>
      <c r="K37" s="119"/>
      <c r="L37" s="119"/>
      <c r="M37" s="119"/>
      <c r="N37" s="119"/>
      <c r="O37" s="119"/>
      <c r="P37" s="119"/>
      <c r="Q37" s="119"/>
      <c r="R37" s="119"/>
      <c r="S37" s="119"/>
      <c r="T37" s="119"/>
      <c r="U37" s="119"/>
      <c r="V37" s="119"/>
      <c r="W37" s="119"/>
      <c r="X37" s="119"/>
      <c r="Y37" s="119"/>
      <c r="Z37" s="119"/>
    </row>
    <row r="38" spans="1:26" ht="12" customHeight="1">
      <c r="A38" s="119"/>
      <c r="B38" s="119"/>
      <c r="C38" s="119"/>
      <c r="D38" s="119"/>
      <c r="E38" s="119">
        <v>37</v>
      </c>
      <c r="F38" s="119" t="s">
        <v>278</v>
      </c>
      <c r="G38" s="119"/>
      <c r="H38" s="119"/>
      <c r="I38" s="119"/>
      <c r="J38" s="119"/>
      <c r="K38" s="119"/>
      <c r="L38" s="119"/>
      <c r="M38" s="119"/>
      <c r="N38" s="119"/>
      <c r="O38" s="119"/>
      <c r="P38" s="119"/>
      <c r="Q38" s="119"/>
      <c r="R38" s="119"/>
      <c r="S38" s="119"/>
      <c r="T38" s="119"/>
      <c r="U38" s="119"/>
      <c r="V38" s="119"/>
      <c r="W38" s="119"/>
      <c r="X38" s="119"/>
      <c r="Y38" s="119"/>
      <c r="Z38" s="119"/>
    </row>
    <row r="39" spans="1:26" ht="12" customHeight="1">
      <c r="A39" s="119"/>
      <c r="B39" s="119"/>
      <c r="C39" s="119"/>
      <c r="D39" s="119"/>
      <c r="E39" s="119">
        <v>38</v>
      </c>
      <c r="F39" s="119" t="s">
        <v>279</v>
      </c>
      <c r="G39" s="119"/>
      <c r="H39" s="119"/>
      <c r="I39" s="119"/>
      <c r="J39" s="119"/>
      <c r="K39" s="119"/>
      <c r="L39" s="119"/>
      <c r="M39" s="119"/>
      <c r="N39" s="119"/>
      <c r="O39" s="119"/>
      <c r="P39" s="119"/>
      <c r="Q39" s="119"/>
      <c r="R39" s="119"/>
      <c r="S39" s="119"/>
      <c r="T39" s="119"/>
      <c r="U39" s="119"/>
      <c r="V39" s="119"/>
      <c r="W39" s="119"/>
      <c r="X39" s="119"/>
      <c r="Y39" s="119"/>
      <c r="Z39" s="119"/>
    </row>
    <row r="40" spans="1:26" ht="12" customHeight="1">
      <c r="A40" s="119"/>
      <c r="B40" s="119"/>
      <c r="C40" s="119"/>
      <c r="D40" s="119"/>
      <c r="E40" s="119">
        <v>39</v>
      </c>
      <c r="F40" s="119" t="s">
        <v>280</v>
      </c>
      <c r="G40" s="119"/>
      <c r="H40" s="119"/>
      <c r="I40" s="119"/>
      <c r="J40" s="119"/>
      <c r="K40" s="119"/>
      <c r="L40" s="119"/>
      <c r="M40" s="119"/>
      <c r="N40" s="119"/>
      <c r="O40" s="119"/>
      <c r="P40" s="119"/>
      <c r="Q40" s="119"/>
      <c r="R40" s="119"/>
      <c r="S40" s="119"/>
      <c r="T40" s="119"/>
      <c r="U40" s="119"/>
      <c r="V40" s="119"/>
      <c r="W40" s="119"/>
      <c r="X40" s="119"/>
      <c r="Y40" s="119"/>
      <c r="Z40" s="119"/>
    </row>
    <row r="41" spans="1:26" ht="12" customHeight="1">
      <c r="A41" s="119"/>
      <c r="B41" s="119"/>
      <c r="C41" s="119"/>
      <c r="D41" s="119"/>
      <c r="E41" s="119">
        <v>40</v>
      </c>
      <c r="F41" s="119" t="s">
        <v>281</v>
      </c>
      <c r="G41" s="119"/>
      <c r="H41" s="119"/>
      <c r="I41" s="119"/>
      <c r="J41" s="119"/>
      <c r="K41" s="119"/>
      <c r="L41" s="119"/>
      <c r="M41" s="119"/>
      <c r="N41" s="119"/>
      <c r="O41" s="119"/>
      <c r="P41" s="119"/>
      <c r="Q41" s="119"/>
      <c r="R41" s="119"/>
      <c r="S41" s="119"/>
      <c r="T41" s="119"/>
      <c r="U41" s="119"/>
      <c r="V41" s="119"/>
      <c r="W41" s="119"/>
      <c r="X41" s="119"/>
      <c r="Y41" s="119"/>
      <c r="Z41" s="119"/>
    </row>
    <row r="42" spans="1:26" ht="12" customHeight="1">
      <c r="A42" s="119"/>
      <c r="B42" s="119"/>
      <c r="C42" s="119"/>
      <c r="D42" s="119"/>
      <c r="E42" s="119">
        <v>41</v>
      </c>
      <c r="F42" s="119" t="s">
        <v>282</v>
      </c>
      <c r="G42" s="119"/>
      <c r="H42" s="119"/>
      <c r="I42" s="119"/>
      <c r="J42" s="119"/>
      <c r="K42" s="119"/>
      <c r="L42" s="119"/>
      <c r="M42" s="119"/>
      <c r="N42" s="119"/>
      <c r="O42" s="119"/>
      <c r="P42" s="119"/>
      <c r="Q42" s="119"/>
      <c r="R42" s="119"/>
      <c r="S42" s="119"/>
      <c r="T42" s="119"/>
      <c r="U42" s="119"/>
      <c r="V42" s="119"/>
      <c r="W42" s="119"/>
      <c r="X42" s="119"/>
      <c r="Y42" s="119"/>
      <c r="Z42" s="119"/>
    </row>
    <row r="43" spans="1:26" ht="12" customHeight="1">
      <c r="A43" s="119"/>
      <c r="B43" s="119"/>
      <c r="C43" s="119"/>
      <c r="D43" s="119"/>
      <c r="E43" s="119">
        <v>42</v>
      </c>
      <c r="F43" s="119" t="s">
        <v>283</v>
      </c>
      <c r="G43" s="119"/>
      <c r="H43" s="119"/>
      <c r="I43" s="119"/>
      <c r="J43" s="119"/>
      <c r="K43" s="119"/>
      <c r="L43" s="119"/>
      <c r="M43" s="119"/>
      <c r="N43" s="119"/>
      <c r="O43" s="119"/>
      <c r="P43" s="119"/>
      <c r="Q43" s="119"/>
      <c r="R43" s="119"/>
      <c r="S43" s="119"/>
      <c r="T43" s="119"/>
      <c r="U43" s="119"/>
      <c r="V43" s="119"/>
      <c r="W43" s="119"/>
      <c r="X43" s="119"/>
      <c r="Y43" s="119"/>
      <c r="Z43" s="119"/>
    </row>
    <row r="44" spans="1:26" ht="12" customHeight="1">
      <c r="A44" s="119"/>
      <c r="B44" s="119"/>
      <c r="C44" s="119"/>
      <c r="D44" s="119"/>
      <c r="E44" s="119">
        <v>43</v>
      </c>
      <c r="F44" s="119" t="s">
        <v>284</v>
      </c>
      <c r="G44" s="119"/>
      <c r="H44" s="119"/>
      <c r="I44" s="119"/>
      <c r="J44" s="119"/>
      <c r="K44" s="119"/>
      <c r="L44" s="119"/>
      <c r="M44" s="119"/>
      <c r="N44" s="119"/>
      <c r="O44" s="119"/>
      <c r="P44" s="119"/>
      <c r="Q44" s="119"/>
      <c r="R44" s="119"/>
      <c r="S44" s="119"/>
      <c r="T44" s="119"/>
      <c r="U44" s="119"/>
      <c r="V44" s="119"/>
      <c r="W44" s="119"/>
      <c r="X44" s="119"/>
      <c r="Y44" s="119"/>
      <c r="Z44" s="119"/>
    </row>
    <row r="45" spans="1:26" ht="12" customHeight="1">
      <c r="A45" s="119"/>
      <c r="B45" s="119"/>
      <c r="C45" s="119"/>
      <c r="D45" s="119"/>
      <c r="E45" s="119">
        <v>44</v>
      </c>
      <c r="F45" s="119" t="s">
        <v>285</v>
      </c>
      <c r="G45" s="119"/>
      <c r="H45" s="119"/>
      <c r="I45" s="119"/>
      <c r="J45" s="119"/>
      <c r="K45" s="119"/>
      <c r="L45" s="119"/>
      <c r="M45" s="119"/>
      <c r="N45" s="119"/>
      <c r="O45" s="119"/>
      <c r="P45" s="119"/>
      <c r="Q45" s="119"/>
      <c r="R45" s="119"/>
      <c r="S45" s="119"/>
      <c r="T45" s="119"/>
      <c r="U45" s="119"/>
      <c r="V45" s="119"/>
      <c r="W45" s="119"/>
      <c r="X45" s="119"/>
      <c r="Y45" s="119"/>
      <c r="Z45" s="119"/>
    </row>
    <row r="46" spans="1:26" ht="12" customHeight="1">
      <c r="A46" s="119"/>
      <c r="B46" s="119"/>
      <c r="C46" s="119"/>
      <c r="D46" s="119"/>
      <c r="E46" s="119">
        <v>45</v>
      </c>
      <c r="F46" s="119" t="s">
        <v>286</v>
      </c>
      <c r="G46" s="119"/>
      <c r="H46" s="119"/>
      <c r="I46" s="119"/>
      <c r="J46" s="119"/>
      <c r="K46" s="119"/>
      <c r="L46" s="119"/>
      <c r="M46" s="119"/>
      <c r="N46" s="119"/>
      <c r="O46" s="119"/>
      <c r="P46" s="119"/>
      <c r="Q46" s="119"/>
      <c r="R46" s="119"/>
      <c r="S46" s="119"/>
      <c r="T46" s="119"/>
      <c r="U46" s="119"/>
      <c r="V46" s="119"/>
      <c r="W46" s="119"/>
      <c r="X46" s="119"/>
      <c r="Y46" s="119"/>
      <c r="Z46" s="119"/>
    </row>
    <row r="47" spans="1:26" ht="12" customHeight="1">
      <c r="A47" s="119"/>
      <c r="B47" s="119"/>
      <c r="C47" s="119"/>
      <c r="D47" s="119"/>
      <c r="E47" s="119">
        <v>46</v>
      </c>
      <c r="F47" s="119" t="s">
        <v>287</v>
      </c>
      <c r="G47" s="119"/>
      <c r="H47" s="119"/>
      <c r="I47" s="119"/>
      <c r="J47" s="119"/>
      <c r="K47" s="119"/>
      <c r="L47" s="119"/>
      <c r="M47" s="119"/>
      <c r="N47" s="119"/>
      <c r="O47" s="119"/>
      <c r="P47" s="119"/>
      <c r="Q47" s="119"/>
      <c r="R47" s="119"/>
      <c r="S47" s="119"/>
      <c r="T47" s="119"/>
      <c r="U47" s="119"/>
      <c r="V47" s="119"/>
      <c r="W47" s="119"/>
      <c r="X47" s="119"/>
      <c r="Y47" s="119"/>
      <c r="Z47" s="119"/>
    </row>
    <row r="48" spans="1:26" ht="12" customHeight="1">
      <c r="A48" s="119"/>
      <c r="B48" s="119"/>
      <c r="C48" s="119"/>
      <c r="D48" s="119"/>
      <c r="E48" s="119">
        <v>47</v>
      </c>
      <c r="F48" s="119" t="s">
        <v>288</v>
      </c>
      <c r="G48" s="119"/>
      <c r="H48" s="119"/>
      <c r="I48" s="119"/>
      <c r="J48" s="119"/>
      <c r="K48" s="119"/>
      <c r="L48" s="119"/>
      <c r="M48" s="119"/>
      <c r="N48" s="119"/>
      <c r="O48" s="119"/>
      <c r="P48" s="119"/>
      <c r="Q48" s="119"/>
      <c r="R48" s="119"/>
      <c r="S48" s="119"/>
      <c r="T48" s="119"/>
      <c r="U48" s="119"/>
      <c r="V48" s="119"/>
      <c r="W48" s="119"/>
      <c r="X48" s="119"/>
      <c r="Y48" s="119"/>
      <c r="Z48" s="119"/>
    </row>
    <row r="49" spans="1:26" ht="12" customHeight="1">
      <c r="A49" s="119"/>
      <c r="B49" s="119"/>
      <c r="C49" s="119"/>
      <c r="D49" s="119"/>
      <c r="E49" s="119">
        <v>48</v>
      </c>
      <c r="F49" s="119" t="s">
        <v>289</v>
      </c>
      <c r="G49" s="119"/>
      <c r="H49" s="119"/>
      <c r="I49" s="119"/>
      <c r="J49" s="119"/>
      <c r="K49" s="119"/>
      <c r="L49" s="119"/>
      <c r="M49" s="119"/>
      <c r="N49" s="119"/>
      <c r="O49" s="119"/>
      <c r="P49" s="119"/>
      <c r="Q49" s="119"/>
      <c r="R49" s="119"/>
      <c r="S49" s="119"/>
      <c r="T49" s="119"/>
      <c r="U49" s="119"/>
      <c r="V49" s="119"/>
      <c r="W49" s="119"/>
      <c r="X49" s="119"/>
      <c r="Y49" s="119"/>
      <c r="Z49" s="119"/>
    </row>
    <row r="50" spans="1:26" ht="12" customHeight="1">
      <c r="A50" s="119"/>
      <c r="B50" s="119"/>
      <c r="C50" s="119"/>
      <c r="D50" s="119"/>
      <c r="E50" s="119">
        <v>49</v>
      </c>
      <c r="F50" s="119" t="s">
        <v>290</v>
      </c>
      <c r="G50" s="119"/>
      <c r="H50" s="119"/>
      <c r="I50" s="119"/>
      <c r="J50" s="119"/>
      <c r="K50" s="119"/>
      <c r="L50" s="119"/>
      <c r="M50" s="119"/>
      <c r="N50" s="119"/>
      <c r="O50" s="119"/>
      <c r="P50" s="119"/>
      <c r="Q50" s="119"/>
      <c r="R50" s="119"/>
      <c r="S50" s="119"/>
      <c r="T50" s="119"/>
      <c r="U50" s="119"/>
      <c r="V50" s="119"/>
      <c r="W50" s="119"/>
      <c r="X50" s="119"/>
      <c r="Y50" s="119"/>
      <c r="Z50" s="119"/>
    </row>
    <row r="51" spans="1:26" ht="12" customHeight="1">
      <c r="A51" s="119"/>
      <c r="B51" s="119"/>
      <c r="C51" s="119"/>
      <c r="D51" s="119"/>
      <c r="E51" s="119">
        <v>50</v>
      </c>
      <c r="F51" s="119" t="s">
        <v>291</v>
      </c>
      <c r="G51" s="119"/>
      <c r="H51" s="119"/>
      <c r="I51" s="119"/>
      <c r="J51" s="119"/>
      <c r="K51" s="119"/>
      <c r="L51" s="119"/>
      <c r="M51" s="119"/>
      <c r="N51" s="119"/>
      <c r="O51" s="119"/>
      <c r="P51" s="119"/>
      <c r="Q51" s="119"/>
      <c r="R51" s="119"/>
      <c r="S51" s="119"/>
      <c r="T51" s="119"/>
      <c r="U51" s="119"/>
      <c r="V51" s="119"/>
      <c r="W51" s="119"/>
      <c r="X51" s="119"/>
      <c r="Y51" s="119"/>
      <c r="Z51" s="119"/>
    </row>
    <row r="52" spans="1:26" ht="12" customHeight="1">
      <c r="A52" s="119"/>
      <c r="B52" s="119"/>
      <c r="C52" s="119"/>
      <c r="D52" s="119"/>
      <c r="E52" s="119">
        <v>51</v>
      </c>
      <c r="F52" s="119" t="s">
        <v>292</v>
      </c>
      <c r="G52" s="119"/>
      <c r="H52" s="119"/>
      <c r="I52" s="119"/>
      <c r="J52" s="119"/>
      <c r="K52" s="119"/>
      <c r="L52" s="119"/>
      <c r="M52" s="119"/>
      <c r="N52" s="119"/>
      <c r="O52" s="119"/>
      <c r="P52" s="119"/>
      <c r="Q52" s="119"/>
      <c r="R52" s="119"/>
      <c r="S52" s="119"/>
      <c r="T52" s="119"/>
      <c r="U52" s="119"/>
      <c r="V52" s="119"/>
      <c r="W52" s="119"/>
      <c r="X52" s="119"/>
      <c r="Y52" s="119"/>
      <c r="Z52" s="119"/>
    </row>
    <row r="53" spans="1:26" ht="12" customHeight="1">
      <c r="A53" s="119"/>
      <c r="B53" s="119"/>
      <c r="C53" s="119"/>
      <c r="D53" s="119"/>
      <c r="E53" s="119">
        <v>52</v>
      </c>
      <c r="F53" s="119" t="s">
        <v>293</v>
      </c>
      <c r="G53" s="119"/>
      <c r="H53" s="119"/>
      <c r="I53" s="119"/>
      <c r="J53" s="119"/>
      <c r="K53" s="119"/>
      <c r="L53" s="119"/>
      <c r="M53" s="119"/>
      <c r="N53" s="119"/>
      <c r="O53" s="119"/>
      <c r="P53" s="119"/>
      <c r="Q53" s="119"/>
      <c r="R53" s="119"/>
      <c r="S53" s="119"/>
      <c r="T53" s="119"/>
      <c r="U53" s="119"/>
      <c r="V53" s="119"/>
      <c r="W53" s="119"/>
      <c r="X53" s="119"/>
      <c r="Y53" s="119"/>
      <c r="Z53" s="119"/>
    </row>
    <row r="54" spans="1:26" ht="12" customHeight="1">
      <c r="A54" s="119"/>
      <c r="B54" s="119"/>
      <c r="C54" s="119"/>
      <c r="D54" s="119"/>
      <c r="E54" s="119">
        <v>53</v>
      </c>
      <c r="F54" s="119" t="s">
        <v>294</v>
      </c>
      <c r="G54" s="119"/>
      <c r="H54" s="119"/>
      <c r="I54" s="119"/>
      <c r="J54" s="119"/>
      <c r="K54" s="119"/>
      <c r="L54" s="119"/>
      <c r="M54" s="119"/>
      <c r="N54" s="119"/>
      <c r="O54" s="119"/>
      <c r="P54" s="119"/>
      <c r="Q54" s="119"/>
      <c r="R54" s="119"/>
      <c r="S54" s="119"/>
      <c r="T54" s="119"/>
      <c r="U54" s="119"/>
      <c r="V54" s="119"/>
      <c r="W54" s="119"/>
      <c r="X54" s="119"/>
      <c r="Y54" s="119"/>
      <c r="Z54" s="119"/>
    </row>
    <row r="55" spans="1:26" ht="12" customHeight="1">
      <c r="A55" s="119"/>
      <c r="B55" s="119"/>
      <c r="C55" s="119"/>
      <c r="D55" s="119"/>
      <c r="E55" s="119">
        <v>54</v>
      </c>
      <c r="F55" s="119" t="s">
        <v>295</v>
      </c>
      <c r="G55" s="119"/>
      <c r="H55" s="119"/>
      <c r="I55" s="119"/>
      <c r="J55" s="119"/>
      <c r="K55" s="119"/>
      <c r="L55" s="119"/>
      <c r="M55" s="119"/>
      <c r="N55" s="119"/>
      <c r="O55" s="119"/>
      <c r="P55" s="119"/>
      <c r="Q55" s="119"/>
      <c r="R55" s="119"/>
      <c r="S55" s="119"/>
      <c r="T55" s="119"/>
      <c r="U55" s="119"/>
      <c r="V55" s="119"/>
      <c r="W55" s="119"/>
      <c r="X55" s="119"/>
      <c r="Y55" s="119"/>
      <c r="Z55" s="119"/>
    </row>
    <row r="56" spans="1:26" ht="12" customHeight="1">
      <c r="A56" s="119"/>
      <c r="B56" s="119"/>
      <c r="C56" s="119"/>
      <c r="D56" s="119"/>
      <c r="E56" s="119">
        <v>55</v>
      </c>
      <c r="F56" s="119" t="s">
        <v>296</v>
      </c>
      <c r="G56" s="119"/>
      <c r="H56" s="119"/>
      <c r="I56" s="119"/>
      <c r="J56" s="119"/>
      <c r="K56" s="119"/>
      <c r="L56" s="119"/>
      <c r="M56" s="119"/>
      <c r="N56" s="119"/>
      <c r="O56" s="119"/>
      <c r="P56" s="119"/>
      <c r="Q56" s="119"/>
      <c r="R56" s="119"/>
      <c r="S56" s="119"/>
      <c r="T56" s="119"/>
      <c r="U56" s="119"/>
      <c r="V56" s="119"/>
      <c r="W56" s="119"/>
      <c r="X56" s="119"/>
      <c r="Y56" s="119"/>
      <c r="Z56" s="119"/>
    </row>
    <row r="57" spans="1:26" ht="12" customHeight="1">
      <c r="A57" s="119"/>
      <c r="B57" s="119"/>
      <c r="C57" s="119"/>
      <c r="D57" s="119"/>
      <c r="E57" s="119">
        <v>56</v>
      </c>
      <c r="F57" s="119" t="s">
        <v>297</v>
      </c>
      <c r="G57" s="119"/>
      <c r="H57" s="119"/>
      <c r="I57" s="119"/>
      <c r="J57" s="119"/>
      <c r="K57" s="119"/>
      <c r="L57" s="119"/>
      <c r="M57" s="119"/>
      <c r="N57" s="119"/>
      <c r="O57" s="119"/>
      <c r="P57" s="119"/>
      <c r="Q57" s="119"/>
      <c r="R57" s="119"/>
      <c r="S57" s="119"/>
      <c r="T57" s="119"/>
      <c r="U57" s="119"/>
      <c r="V57" s="119"/>
      <c r="W57" s="119"/>
      <c r="X57" s="119"/>
      <c r="Y57" s="119"/>
      <c r="Z57" s="119"/>
    </row>
    <row r="58" spans="1:26" ht="12" customHeight="1">
      <c r="A58" s="119"/>
      <c r="B58" s="119"/>
      <c r="C58" s="119"/>
      <c r="D58" s="119"/>
      <c r="E58" s="119">
        <v>57</v>
      </c>
      <c r="F58" s="119" t="s">
        <v>298</v>
      </c>
      <c r="G58" s="119"/>
      <c r="H58" s="119"/>
      <c r="I58" s="119"/>
      <c r="J58" s="119"/>
      <c r="K58" s="119"/>
      <c r="L58" s="119"/>
      <c r="M58" s="119"/>
      <c r="N58" s="119"/>
      <c r="O58" s="119"/>
      <c r="P58" s="119"/>
      <c r="Q58" s="119"/>
      <c r="R58" s="119"/>
      <c r="S58" s="119"/>
      <c r="T58" s="119"/>
      <c r="U58" s="119"/>
      <c r="V58" s="119"/>
      <c r="W58" s="119"/>
      <c r="X58" s="119"/>
      <c r="Y58" s="119"/>
      <c r="Z58" s="119"/>
    </row>
    <row r="59" spans="1:26" ht="12" customHeight="1">
      <c r="A59" s="119"/>
      <c r="B59" s="119"/>
      <c r="C59" s="119"/>
      <c r="D59" s="119"/>
      <c r="E59" s="119">
        <v>58</v>
      </c>
      <c r="F59" s="119" t="s">
        <v>299</v>
      </c>
      <c r="G59" s="119"/>
      <c r="H59" s="119"/>
      <c r="I59" s="119"/>
      <c r="J59" s="119"/>
      <c r="K59" s="119"/>
      <c r="L59" s="119"/>
      <c r="M59" s="119"/>
      <c r="N59" s="119"/>
      <c r="O59" s="119"/>
      <c r="P59" s="119"/>
      <c r="Q59" s="119"/>
      <c r="R59" s="119"/>
      <c r="S59" s="119"/>
      <c r="T59" s="119"/>
      <c r="U59" s="119"/>
      <c r="V59" s="119"/>
      <c r="W59" s="119"/>
      <c r="X59" s="119"/>
      <c r="Y59" s="119"/>
      <c r="Z59" s="119"/>
    </row>
    <row r="60" spans="1:26" ht="12" customHeight="1">
      <c r="A60" s="119"/>
      <c r="B60" s="119"/>
      <c r="C60" s="119"/>
      <c r="D60" s="119"/>
      <c r="E60" s="119">
        <v>59</v>
      </c>
      <c r="F60" s="119" t="s">
        <v>300</v>
      </c>
      <c r="G60" s="119"/>
      <c r="H60" s="119"/>
      <c r="I60" s="119"/>
      <c r="J60" s="119"/>
      <c r="K60" s="119"/>
      <c r="L60" s="119"/>
      <c r="M60" s="119"/>
      <c r="N60" s="119"/>
      <c r="O60" s="119"/>
      <c r="P60" s="119"/>
      <c r="Q60" s="119"/>
      <c r="R60" s="119"/>
      <c r="S60" s="119"/>
      <c r="T60" s="119"/>
      <c r="U60" s="119"/>
      <c r="V60" s="119"/>
      <c r="W60" s="119"/>
      <c r="X60" s="119"/>
      <c r="Y60" s="119"/>
      <c r="Z60" s="119"/>
    </row>
    <row r="61" spans="1:26" ht="12" customHeight="1">
      <c r="A61" s="119"/>
      <c r="B61" s="119"/>
      <c r="C61" s="119"/>
      <c r="D61" s="119"/>
      <c r="E61" s="119">
        <v>60</v>
      </c>
      <c r="F61" s="119" t="s">
        <v>301</v>
      </c>
      <c r="G61" s="119"/>
      <c r="H61" s="119"/>
      <c r="I61" s="119"/>
      <c r="J61" s="119"/>
      <c r="K61" s="119"/>
      <c r="L61" s="119"/>
      <c r="M61" s="119"/>
      <c r="N61" s="119"/>
      <c r="O61" s="119"/>
      <c r="P61" s="119"/>
      <c r="Q61" s="119"/>
      <c r="R61" s="119"/>
      <c r="S61" s="119"/>
      <c r="T61" s="119"/>
      <c r="U61" s="119"/>
      <c r="V61" s="119"/>
      <c r="W61" s="119"/>
      <c r="X61" s="119"/>
      <c r="Y61" s="119"/>
      <c r="Z61" s="119"/>
    </row>
    <row r="62" spans="1:26" ht="12" customHeight="1">
      <c r="A62" s="119"/>
      <c r="B62" s="119"/>
      <c r="C62" s="119"/>
      <c r="D62" s="119"/>
      <c r="E62" s="119">
        <v>61</v>
      </c>
      <c r="F62" s="119" t="s">
        <v>302</v>
      </c>
      <c r="G62" s="119"/>
      <c r="H62" s="119"/>
      <c r="I62" s="119"/>
      <c r="J62" s="119"/>
      <c r="K62" s="119"/>
      <c r="L62" s="119"/>
      <c r="M62" s="119"/>
      <c r="N62" s="119"/>
      <c r="O62" s="119"/>
      <c r="P62" s="119"/>
      <c r="Q62" s="119"/>
      <c r="R62" s="119"/>
      <c r="S62" s="119"/>
      <c r="T62" s="119"/>
      <c r="U62" s="119"/>
      <c r="V62" s="119"/>
      <c r="W62" s="119"/>
      <c r="X62" s="119"/>
      <c r="Y62" s="119"/>
      <c r="Z62" s="119"/>
    </row>
    <row r="63" spans="1:26" ht="12" customHeight="1">
      <c r="A63" s="119"/>
      <c r="B63" s="119"/>
      <c r="C63" s="119"/>
      <c r="D63" s="119"/>
      <c r="E63" s="119">
        <v>62</v>
      </c>
      <c r="F63" s="119" t="s">
        <v>303</v>
      </c>
      <c r="G63" s="119"/>
      <c r="H63" s="119"/>
      <c r="I63" s="119"/>
      <c r="J63" s="119"/>
      <c r="K63" s="119"/>
      <c r="L63" s="119"/>
      <c r="M63" s="119"/>
      <c r="N63" s="119"/>
      <c r="O63" s="119"/>
      <c r="P63" s="119"/>
      <c r="Q63" s="119"/>
      <c r="R63" s="119"/>
      <c r="S63" s="119"/>
      <c r="T63" s="119"/>
      <c r="U63" s="119"/>
      <c r="V63" s="119"/>
      <c r="W63" s="119"/>
      <c r="X63" s="119"/>
      <c r="Y63" s="119"/>
      <c r="Z63" s="119"/>
    </row>
    <row r="64" spans="1:26" ht="12" customHeight="1">
      <c r="A64" s="119"/>
      <c r="B64" s="119"/>
      <c r="C64" s="119"/>
      <c r="D64" s="119"/>
      <c r="E64" s="119">
        <v>63</v>
      </c>
      <c r="F64" s="119" t="s">
        <v>304</v>
      </c>
      <c r="G64" s="119"/>
      <c r="H64" s="119"/>
      <c r="I64" s="119"/>
      <c r="J64" s="119"/>
      <c r="K64" s="119"/>
      <c r="L64" s="119"/>
      <c r="M64" s="119"/>
      <c r="N64" s="119"/>
      <c r="O64" s="119"/>
      <c r="P64" s="119"/>
      <c r="Q64" s="119"/>
      <c r="R64" s="119"/>
      <c r="S64" s="119"/>
      <c r="T64" s="119"/>
      <c r="U64" s="119"/>
      <c r="V64" s="119"/>
      <c r="W64" s="119"/>
      <c r="X64" s="119"/>
      <c r="Y64" s="119"/>
      <c r="Z64" s="119"/>
    </row>
    <row r="65" spans="1:26" ht="12" customHeight="1">
      <c r="A65" s="119"/>
      <c r="B65" s="119"/>
      <c r="C65" s="119"/>
      <c r="D65" s="119"/>
      <c r="E65" s="119">
        <v>64</v>
      </c>
      <c r="F65" s="119" t="s">
        <v>305</v>
      </c>
      <c r="G65" s="119"/>
      <c r="H65" s="119"/>
      <c r="I65" s="119"/>
      <c r="J65" s="119"/>
      <c r="K65" s="119"/>
      <c r="L65" s="119"/>
      <c r="M65" s="119"/>
      <c r="N65" s="119"/>
      <c r="O65" s="119"/>
      <c r="P65" s="119"/>
      <c r="Q65" s="119"/>
      <c r="R65" s="119"/>
      <c r="S65" s="119"/>
      <c r="T65" s="119"/>
      <c r="U65" s="119"/>
      <c r="V65" s="119"/>
      <c r="W65" s="119"/>
      <c r="X65" s="119"/>
      <c r="Y65" s="119"/>
      <c r="Z65" s="119"/>
    </row>
    <row r="66" spans="1:26" ht="12" customHeight="1">
      <c r="A66" s="119"/>
      <c r="B66" s="119"/>
      <c r="C66" s="119"/>
      <c r="D66" s="119"/>
      <c r="E66" s="119">
        <v>65</v>
      </c>
      <c r="F66" s="119" t="s">
        <v>306</v>
      </c>
      <c r="G66" s="119"/>
      <c r="H66" s="119"/>
      <c r="I66" s="119"/>
      <c r="J66" s="119"/>
      <c r="K66" s="119"/>
      <c r="L66" s="119"/>
      <c r="M66" s="119"/>
      <c r="N66" s="119"/>
      <c r="O66" s="119"/>
      <c r="P66" s="119"/>
      <c r="Q66" s="119"/>
      <c r="R66" s="119"/>
      <c r="S66" s="119"/>
      <c r="T66" s="119"/>
      <c r="U66" s="119"/>
      <c r="V66" s="119"/>
      <c r="W66" s="119"/>
      <c r="X66" s="119"/>
      <c r="Y66" s="119"/>
      <c r="Z66" s="119"/>
    </row>
    <row r="67" spans="1:26" ht="12" customHeight="1">
      <c r="A67" s="119"/>
      <c r="B67" s="119"/>
      <c r="C67" s="119"/>
      <c r="D67" s="119"/>
      <c r="E67" s="119">
        <v>66</v>
      </c>
      <c r="F67" s="119" t="s">
        <v>307</v>
      </c>
      <c r="G67" s="119"/>
      <c r="H67" s="119"/>
      <c r="I67" s="119"/>
      <c r="J67" s="119"/>
      <c r="K67" s="119"/>
      <c r="L67" s="119"/>
      <c r="M67" s="119"/>
      <c r="N67" s="119"/>
      <c r="O67" s="119"/>
      <c r="P67" s="119"/>
      <c r="Q67" s="119"/>
      <c r="R67" s="119"/>
      <c r="S67" s="119"/>
      <c r="T67" s="119"/>
      <c r="U67" s="119"/>
      <c r="V67" s="119"/>
      <c r="W67" s="119"/>
      <c r="X67" s="119"/>
      <c r="Y67" s="119"/>
      <c r="Z67" s="119"/>
    </row>
    <row r="68" spans="1:26" ht="12" customHeight="1">
      <c r="A68" s="119"/>
      <c r="B68" s="119"/>
      <c r="C68" s="119"/>
      <c r="D68" s="119"/>
      <c r="E68" s="119">
        <v>67</v>
      </c>
      <c r="F68" s="119" t="s">
        <v>308</v>
      </c>
      <c r="G68" s="119"/>
      <c r="H68" s="119"/>
      <c r="I68" s="119"/>
      <c r="J68" s="119"/>
      <c r="K68" s="119"/>
      <c r="L68" s="119"/>
      <c r="M68" s="119"/>
      <c r="N68" s="119"/>
      <c r="O68" s="119"/>
      <c r="P68" s="119"/>
      <c r="Q68" s="119"/>
      <c r="R68" s="119"/>
      <c r="S68" s="119"/>
      <c r="T68" s="119"/>
      <c r="U68" s="119"/>
      <c r="V68" s="119"/>
      <c r="W68" s="119"/>
      <c r="X68" s="119"/>
      <c r="Y68" s="119"/>
      <c r="Z68" s="119"/>
    </row>
    <row r="69" spans="1:26" ht="12" customHeight="1">
      <c r="A69" s="119"/>
      <c r="B69" s="119"/>
      <c r="C69" s="119"/>
      <c r="D69" s="119"/>
      <c r="E69" s="119">
        <v>68</v>
      </c>
      <c r="F69" s="119" t="s">
        <v>309</v>
      </c>
      <c r="G69" s="119"/>
      <c r="H69" s="119"/>
      <c r="I69" s="119"/>
      <c r="J69" s="119"/>
      <c r="K69" s="119"/>
      <c r="L69" s="119"/>
      <c r="M69" s="119"/>
      <c r="N69" s="119"/>
      <c r="O69" s="119"/>
      <c r="P69" s="119"/>
      <c r="Q69" s="119"/>
      <c r="R69" s="119"/>
      <c r="S69" s="119"/>
      <c r="T69" s="119"/>
      <c r="U69" s="119"/>
      <c r="V69" s="119"/>
      <c r="W69" s="119"/>
      <c r="X69" s="119"/>
      <c r="Y69" s="119"/>
      <c r="Z69" s="119"/>
    </row>
    <row r="70" spans="1:26" ht="12" customHeight="1">
      <c r="A70" s="119"/>
      <c r="B70" s="119"/>
      <c r="C70" s="119"/>
      <c r="D70" s="119"/>
      <c r="E70" s="119">
        <v>69</v>
      </c>
      <c r="F70" s="119" t="s">
        <v>310</v>
      </c>
      <c r="G70" s="119"/>
      <c r="H70" s="119"/>
      <c r="I70" s="119"/>
      <c r="J70" s="119"/>
      <c r="K70" s="119"/>
      <c r="L70" s="119"/>
      <c r="M70" s="119"/>
      <c r="N70" s="119"/>
      <c r="O70" s="119"/>
      <c r="P70" s="119"/>
      <c r="Q70" s="119"/>
      <c r="R70" s="119"/>
      <c r="S70" s="119"/>
      <c r="T70" s="119"/>
      <c r="U70" s="119"/>
      <c r="V70" s="119"/>
      <c r="W70" s="119"/>
      <c r="X70" s="119"/>
      <c r="Y70" s="119"/>
      <c r="Z70" s="119"/>
    </row>
    <row r="71" spans="1:26" ht="12" customHeight="1">
      <c r="A71" s="119"/>
      <c r="B71" s="119"/>
      <c r="C71" s="119"/>
      <c r="D71" s="119"/>
      <c r="E71" s="119">
        <v>70</v>
      </c>
      <c r="F71" s="119" t="s">
        <v>311</v>
      </c>
      <c r="G71" s="119"/>
      <c r="H71" s="119"/>
      <c r="I71" s="119"/>
      <c r="J71" s="119"/>
      <c r="K71" s="119"/>
      <c r="L71" s="119"/>
      <c r="M71" s="119"/>
      <c r="N71" s="119"/>
      <c r="O71" s="119"/>
      <c r="P71" s="119"/>
      <c r="Q71" s="119"/>
      <c r="R71" s="119"/>
      <c r="S71" s="119"/>
      <c r="T71" s="119"/>
      <c r="U71" s="119"/>
      <c r="V71" s="119"/>
      <c r="W71" s="119"/>
      <c r="X71" s="119"/>
      <c r="Y71" s="119"/>
      <c r="Z71" s="119"/>
    </row>
    <row r="72" spans="1:26" ht="12" customHeight="1">
      <c r="A72" s="119"/>
      <c r="B72" s="119"/>
      <c r="C72" s="119"/>
      <c r="D72" s="119"/>
      <c r="E72" s="119">
        <v>71</v>
      </c>
      <c r="F72" s="119" t="s">
        <v>312</v>
      </c>
      <c r="G72" s="119"/>
      <c r="H72" s="119"/>
      <c r="I72" s="119"/>
      <c r="J72" s="119"/>
      <c r="K72" s="119"/>
      <c r="L72" s="119"/>
      <c r="M72" s="119"/>
      <c r="N72" s="119"/>
      <c r="O72" s="119"/>
      <c r="P72" s="119"/>
      <c r="Q72" s="119"/>
      <c r="R72" s="119"/>
      <c r="S72" s="119"/>
      <c r="T72" s="119"/>
      <c r="U72" s="119"/>
      <c r="V72" s="119"/>
      <c r="W72" s="119"/>
      <c r="X72" s="119"/>
      <c r="Y72" s="119"/>
      <c r="Z72" s="119"/>
    </row>
    <row r="73" spans="1:26" ht="12" customHeight="1">
      <c r="A73" s="119"/>
      <c r="B73" s="119"/>
      <c r="C73" s="119"/>
      <c r="D73" s="119"/>
      <c r="E73" s="119">
        <v>72</v>
      </c>
      <c r="F73" s="119" t="s">
        <v>313</v>
      </c>
      <c r="G73" s="119"/>
      <c r="H73" s="119"/>
      <c r="I73" s="119"/>
      <c r="J73" s="119"/>
      <c r="K73" s="119"/>
      <c r="L73" s="119"/>
      <c r="M73" s="119"/>
      <c r="N73" s="119"/>
      <c r="O73" s="119"/>
      <c r="P73" s="119"/>
      <c r="Q73" s="119"/>
      <c r="R73" s="119"/>
      <c r="S73" s="119"/>
      <c r="T73" s="119"/>
      <c r="U73" s="119"/>
      <c r="V73" s="119"/>
      <c r="W73" s="119"/>
      <c r="X73" s="119"/>
      <c r="Y73" s="119"/>
      <c r="Z73" s="119"/>
    </row>
    <row r="74" spans="1:26" ht="12" customHeight="1">
      <c r="A74" s="119"/>
      <c r="B74" s="119"/>
      <c r="C74" s="119"/>
      <c r="D74" s="119"/>
      <c r="E74" s="119">
        <v>73</v>
      </c>
      <c r="F74" s="119" t="s">
        <v>314</v>
      </c>
      <c r="G74" s="119"/>
      <c r="H74" s="119"/>
      <c r="I74" s="119"/>
      <c r="J74" s="119"/>
      <c r="K74" s="119"/>
      <c r="L74" s="119"/>
      <c r="M74" s="119"/>
      <c r="N74" s="119"/>
      <c r="O74" s="119"/>
      <c r="P74" s="119"/>
      <c r="Q74" s="119"/>
      <c r="R74" s="119"/>
      <c r="S74" s="119"/>
      <c r="T74" s="119"/>
      <c r="U74" s="119"/>
      <c r="V74" s="119"/>
      <c r="W74" s="119"/>
      <c r="X74" s="119"/>
      <c r="Y74" s="119"/>
      <c r="Z74" s="119"/>
    </row>
    <row r="75" spans="1:26" ht="12" customHeight="1">
      <c r="A75" s="119"/>
      <c r="B75" s="119"/>
      <c r="C75" s="119"/>
      <c r="D75" s="119"/>
      <c r="E75" s="119">
        <v>74</v>
      </c>
      <c r="F75" s="119" t="s">
        <v>315</v>
      </c>
      <c r="G75" s="119"/>
      <c r="H75" s="119"/>
      <c r="I75" s="119"/>
      <c r="J75" s="119"/>
      <c r="K75" s="119"/>
      <c r="L75" s="119"/>
      <c r="M75" s="119"/>
      <c r="N75" s="119"/>
      <c r="O75" s="119"/>
      <c r="P75" s="119"/>
      <c r="Q75" s="119"/>
      <c r="R75" s="119"/>
      <c r="S75" s="119"/>
      <c r="T75" s="119"/>
      <c r="U75" s="119"/>
      <c r="V75" s="119"/>
      <c r="W75" s="119"/>
      <c r="X75" s="119"/>
      <c r="Y75" s="119"/>
      <c r="Z75" s="119"/>
    </row>
    <row r="76" spans="1:26" ht="12" customHeight="1">
      <c r="A76" s="119"/>
      <c r="B76" s="119"/>
      <c r="C76" s="119"/>
      <c r="D76" s="119"/>
      <c r="E76" s="119">
        <v>75</v>
      </c>
      <c r="F76" s="119" t="s">
        <v>316</v>
      </c>
      <c r="G76" s="119"/>
      <c r="H76" s="119"/>
      <c r="I76" s="119"/>
      <c r="J76" s="119"/>
      <c r="K76" s="119"/>
      <c r="L76" s="119"/>
      <c r="M76" s="119"/>
      <c r="N76" s="119"/>
      <c r="O76" s="119"/>
      <c r="P76" s="119"/>
      <c r="Q76" s="119"/>
      <c r="R76" s="119"/>
      <c r="S76" s="119"/>
      <c r="T76" s="119"/>
      <c r="U76" s="119"/>
      <c r="V76" s="119"/>
      <c r="W76" s="119"/>
      <c r="X76" s="119"/>
      <c r="Y76" s="119"/>
      <c r="Z76" s="119"/>
    </row>
    <row r="77" spans="1:26" ht="12" customHeight="1">
      <c r="A77" s="119"/>
      <c r="B77" s="119"/>
      <c r="C77" s="119"/>
      <c r="D77" s="119"/>
      <c r="E77" s="119">
        <v>76</v>
      </c>
      <c r="F77" s="119" t="s">
        <v>317</v>
      </c>
      <c r="G77" s="119"/>
      <c r="H77" s="119"/>
      <c r="I77" s="119"/>
      <c r="J77" s="119"/>
      <c r="K77" s="119"/>
      <c r="L77" s="119"/>
      <c r="M77" s="119"/>
      <c r="N77" s="119"/>
      <c r="O77" s="119"/>
      <c r="P77" s="119"/>
      <c r="Q77" s="119"/>
      <c r="R77" s="119"/>
      <c r="S77" s="119"/>
      <c r="T77" s="119"/>
      <c r="U77" s="119"/>
      <c r="V77" s="119"/>
      <c r="W77" s="119"/>
      <c r="X77" s="119"/>
      <c r="Y77" s="119"/>
      <c r="Z77" s="119"/>
    </row>
    <row r="78" spans="1:26" ht="12" customHeight="1">
      <c r="A78" s="119"/>
      <c r="B78" s="119"/>
      <c r="C78" s="119"/>
      <c r="D78" s="119"/>
      <c r="E78" s="119">
        <v>77</v>
      </c>
      <c r="F78" s="119" t="s">
        <v>318</v>
      </c>
      <c r="G78" s="119"/>
      <c r="H78" s="119"/>
      <c r="I78" s="119"/>
      <c r="J78" s="119"/>
      <c r="K78" s="119"/>
      <c r="L78" s="119"/>
      <c r="M78" s="119"/>
      <c r="N78" s="119"/>
      <c r="O78" s="119"/>
      <c r="P78" s="119"/>
      <c r="Q78" s="119"/>
      <c r="R78" s="119"/>
      <c r="S78" s="119"/>
      <c r="T78" s="119"/>
      <c r="U78" s="119"/>
      <c r="V78" s="119"/>
      <c r="W78" s="119"/>
      <c r="X78" s="119"/>
      <c r="Y78" s="119"/>
      <c r="Z78" s="119"/>
    </row>
    <row r="79" spans="1:26" ht="12" customHeight="1">
      <c r="A79" s="119"/>
      <c r="B79" s="119"/>
      <c r="C79" s="119"/>
      <c r="D79" s="119"/>
      <c r="E79" s="119">
        <v>78</v>
      </c>
      <c r="F79" s="119" t="s">
        <v>319</v>
      </c>
      <c r="G79" s="119"/>
      <c r="H79" s="119"/>
      <c r="I79" s="119"/>
      <c r="J79" s="119"/>
      <c r="K79" s="119"/>
      <c r="L79" s="119"/>
      <c r="M79" s="119"/>
      <c r="N79" s="119"/>
      <c r="O79" s="119"/>
      <c r="P79" s="119"/>
      <c r="Q79" s="119"/>
      <c r="R79" s="119"/>
      <c r="S79" s="119"/>
      <c r="T79" s="119"/>
      <c r="U79" s="119"/>
      <c r="V79" s="119"/>
      <c r="W79" s="119"/>
      <c r="X79" s="119"/>
      <c r="Y79" s="119"/>
      <c r="Z79" s="119"/>
    </row>
    <row r="80" spans="1:26" ht="12" customHeight="1">
      <c r="A80" s="119"/>
      <c r="B80" s="119"/>
      <c r="C80" s="119"/>
      <c r="D80" s="119"/>
      <c r="E80" s="119">
        <v>79</v>
      </c>
      <c r="F80" s="119" t="s">
        <v>320</v>
      </c>
      <c r="G80" s="119"/>
      <c r="H80" s="119"/>
      <c r="I80" s="119"/>
      <c r="J80" s="119"/>
      <c r="K80" s="119"/>
      <c r="L80" s="119"/>
      <c r="M80" s="119"/>
      <c r="N80" s="119"/>
      <c r="O80" s="119"/>
      <c r="P80" s="119"/>
      <c r="Q80" s="119"/>
      <c r="R80" s="119"/>
      <c r="S80" s="119"/>
      <c r="T80" s="119"/>
      <c r="U80" s="119"/>
      <c r="V80" s="119"/>
      <c r="W80" s="119"/>
      <c r="X80" s="119"/>
      <c r="Y80" s="119"/>
      <c r="Z80" s="119"/>
    </row>
    <row r="81" spans="1:26" ht="12" customHeight="1">
      <c r="A81" s="119"/>
      <c r="B81" s="119"/>
      <c r="C81" s="119"/>
      <c r="D81" s="119"/>
      <c r="E81" s="119">
        <v>80</v>
      </c>
      <c r="F81" s="119" t="s">
        <v>321</v>
      </c>
      <c r="G81" s="119"/>
      <c r="H81" s="119"/>
      <c r="I81" s="119"/>
      <c r="J81" s="119"/>
      <c r="K81" s="119"/>
      <c r="L81" s="119"/>
      <c r="M81" s="119"/>
      <c r="N81" s="119"/>
      <c r="O81" s="119"/>
      <c r="P81" s="119"/>
      <c r="Q81" s="119"/>
      <c r="R81" s="119"/>
      <c r="S81" s="119"/>
      <c r="T81" s="119"/>
      <c r="U81" s="119"/>
      <c r="V81" s="119"/>
      <c r="W81" s="119"/>
      <c r="X81" s="119"/>
      <c r="Y81" s="119"/>
      <c r="Z81" s="119"/>
    </row>
    <row r="82" spans="1:26" ht="12" customHeight="1">
      <c r="A82" s="119"/>
      <c r="B82" s="119"/>
      <c r="C82" s="119"/>
      <c r="D82" s="119"/>
      <c r="E82" s="119">
        <v>81</v>
      </c>
      <c r="F82" s="119" t="s">
        <v>322</v>
      </c>
      <c r="G82" s="119"/>
      <c r="H82" s="119"/>
      <c r="I82" s="119"/>
      <c r="J82" s="119"/>
      <c r="K82" s="119"/>
      <c r="L82" s="119"/>
      <c r="M82" s="119"/>
      <c r="N82" s="119"/>
      <c r="O82" s="119"/>
      <c r="P82" s="119"/>
      <c r="Q82" s="119"/>
      <c r="R82" s="119"/>
      <c r="S82" s="119"/>
      <c r="T82" s="119"/>
      <c r="U82" s="119"/>
      <c r="V82" s="119"/>
      <c r="W82" s="119"/>
      <c r="X82" s="119"/>
      <c r="Y82" s="119"/>
      <c r="Z82" s="119"/>
    </row>
    <row r="83" spans="1:26" ht="12" customHeight="1">
      <c r="A83" s="119"/>
      <c r="B83" s="119"/>
      <c r="C83" s="119"/>
      <c r="D83" s="119"/>
      <c r="E83" s="119">
        <v>82</v>
      </c>
      <c r="F83" s="119" t="s">
        <v>323</v>
      </c>
      <c r="G83" s="119"/>
      <c r="H83" s="119"/>
      <c r="I83" s="119"/>
      <c r="J83" s="119"/>
      <c r="K83" s="119"/>
      <c r="L83" s="119"/>
      <c r="M83" s="119"/>
      <c r="N83" s="119"/>
      <c r="O83" s="119"/>
      <c r="P83" s="119"/>
      <c r="Q83" s="119"/>
      <c r="R83" s="119"/>
      <c r="S83" s="119"/>
      <c r="T83" s="119"/>
      <c r="U83" s="119"/>
      <c r="V83" s="119"/>
      <c r="W83" s="119"/>
      <c r="X83" s="119"/>
      <c r="Y83" s="119"/>
      <c r="Z83" s="119"/>
    </row>
    <row r="84" spans="1:26" ht="12" customHeight="1">
      <c r="A84" s="119"/>
      <c r="B84" s="119"/>
      <c r="C84" s="119"/>
      <c r="D84" s="119"/>
      <c r="E84" s="119">
        <v>83</v>
      </c>
      <c r="F84" s="119" t="s">
        <v>324</v>
      </c>
      <c r="G84" s="119"/>
      <c r="H84" s="119"/>
      <c r="I84" s="119"/>
      <c r="J84" s="119"/>
      <c r="K84" s="119"/>
      <c r="L84" s="119"/>
      <c r="M84" s="119"/>
      <c r="N84" s="119"/>
      <c r="O84" s="119"/>
      <c r="P84" s="119"/>
      <c r="Q84" s="119"/>
      <c r="R84" s="119"/>
      <c r="S84" s="119"/>
      <c r="T84" s="119"/>
      <c r="U84" s="119"/>
      <c r="V84" s="119"/>
      <c r="W84" s="119"/>
      <c r="X84" s="119"/>
      <c r="Y84" s="119"/>
      <c r="Z84" s="119"/>
    </row>
    <row r="85" spans="1:26" ht="12" customHeight="1">
      <c r="A85" s="119"/>
      <c r="B85" s="119"/>
      <c r="C85" s="119"/>
      <c r="D85" s="119"/>
      <c r="E85" s="119">
        <v>84</v>
      </c>
      <c r="F85" s="119" t="s">
        <v>325</v>
      </c>
      <c r="G85" s="119"/>
      <c r="H85" s="119"/>
      <c r="I85" s="119"/>
      <c r="J85" s="119"/>
      <c r="K85" s="119"/>
      <c r="L85" s="119"/>
      <c r="M85" s="119"/>
      <c r="N85" s="119"/>
      <c r="O85" s="119"/>
      <c r="P85" s="119"/>
      <c r="Q85" s="119"/>
      <c r="R85" s="119"/>
      <c r="S85" s="119"/>
      <c r="T85" s="119"/>
      <c r="U85" s="119"/>
      <c r="V85" s="119"/>
      <c r="W85" s="119"/>
      <c r="X85" s="119"/>
      <c r="Y85" s="119"/>
      <c r="Z85" s="119"/>
    </row>
    <row r="86" spans="1:26" ht="12" customHeight="1">
      <c r="A86" s="119"/>
      <c r="B86" s="119"/>
      <c r="C86" s="119"/>
      <c r="D86" s="119"/>
      <c r="E86" s="119">
        <v>85</v>
      </c>
      <c r="F86" s="119" t="s">
        <v>326</v>
      </c>
      <c r="G86" s="119"/>
      <c r="H86" s="119"/>
      <c r="I86" s="119"/>
      <c r="J86" s="119"/>
      <c r="K86" s="119"/>
      <c r="L86" s="119"/>
      <c r="M86" s="119"/>
      <c r="N86" s="119"/>
      <c r="O86" s="119"/>
      <c r="P86" s="119"/>
      <c r="Q86" s="119"/>
      <c r="R86" s="119"/>
      <c r="S86" s="119"/>
      <c r="T86" s="119"/>
      <c r="U86" s="119"/>
      <c r="V86" s="119"/>
      <c r="W86" s="119"/>
      <c r="X86" s="119"/>
      <c r="Y86" s="119"/>
      <c r="Z86" s="119"/>
    </row>
    <row r="87" spans="1:26" ht="12" customHeight="1">
      <c r="A87" s="119"/>
      <c r="B87" s="119"/>
      <c r="C87" s="119"/>
      <c r="D87" s="119"/>
      <c r="E87" s="119">
        <v>86</v>
      </c>
      <c r="F87" s="119" t="s">
        <v>327</v>
      </c>
      <c r="G87" s="119"/>
      <c r="H87" s="119"/>
      <c r="I87" s="119"/>
      <c r="J87" s="119"/>
      <c r="K87" s="119"/>
      <c r="L87" s="119"/>
      <c r="M87" s="119"/>
      <c r="N87" s="119"/>
      <c r="O87" s="119"/>
      <c r="P87" s="119"/>
      <c r="Q87" s="119"/>
      <c r="R87" s="119"/>
      <c r="S87" s="119"/>
      <c r="T87" s="119"/>
      <c r="U87" s="119"/>
      <c r="V87" s="119"/>
      <c r="W87" s="119"/>
      <c r="X87" s="119"/>
      <c r="Y87" s="119"/>
      <c r="Z87" s="119"/>
    </row>
    <row r="88" spans="1:26" ht="12" customHeight="1">
      <c r="A88" s="119"/>
      <c r="B88" s="119"/>
      <c r="C88" s="119"/>
      <c r="D88" s="119"/>
      <c r="E88" s="119">
        <v>87</v>
      </c>
      <c r="F88" s="119" t="s">
        <v>328</v>
      </c>
      <c r="G88" s="119"/>
      <c r="H88" s="119"/>
      <c r="I88" s="119"/>
      <c r="J88" s="119"/>
      <c r="K88" s="119"/>
      <c r="L88" s="119"/>
      <c r="M88" s="119"/>
      <c r="N88" s="119"/>
      <c r="O88" s="119"/>
      <c r="P88" s="119"/>
      <c r="Q88" s="119"/>
      <c r="R88" s="119"/>
      <c r="S88" s="119"/>
      <c r="T88" s="119"/>
      <c r="U88" s="119"/>
      <c r="V88" s="119"/>
      <c r="W88" s="119"/>
      <c r="X88" s="119"/>
      <c r="Y88" s="119"/>
      <c r="Z88" s="119"/>
    </row>
    <row r="89" spans="1:26" ht="12" customHeight="1">
      <c r="A89" s="119"/>
      <c r="B89" s="119"/>
      <c r="C89" s="119"/>
      <c r="D89" s="119"/>
      <c r="E89" s="119">
        <v>88</v>
      </c>
      <c r="F89" s="119" t="s">
        <v>329</v>
      </c>
      <c r="G89" s="119"/>
      <c r="H89" s="119"/>
      <c r="I89" s="119"/>
      <c r="J89" s="119"/>
      <c r="K89" s="119"/>
      <c r="L89" s="119"/>
      <c r="M89" s="119"/>
      <c r="N89" s="119"/>
      <c r="O89" s="119"/>
      <c r="P89" s="119"/>
      <c r="Q89" s="119"/>
      <c r="R89" s="119"/>
      <c r="S89" s="119"/>
      <c r="T89" s="119"/>
      <c r="U89" s="119"/>
      <c r="V89" s="119"/>
      <c r="W89" s="119"/>
      <c r="X89" s="119"/>
      <c r="Y89" s="119"/>
      <c r="Z89" s="119"/>
    </row>
    <row r="90" spans="1:26" ht="12" customHeight="1">
      <c r="A90" s="119"/>
      <c r="B90" s="119"/>
      <c r="C90" s="119"/>
      <c r="D90" s="119"/>
      <c r="E90" s="119">
        <v>89</v>
      </c>
      <c r="F90" s="119" t="s">
        <v>330</v>
      </c>
      <c r="G90" s="119"/>
      <c r="H90" s="119"/>
      <c r="I90" s="119"/>
      <c r="J90" s="119"/>
      <c r="K90" s="119"/>
      <c r="L90" s="119"/>
      <c r="M90" s="119"/>
      <c r="N90" s="119"/>
      <c r="O90" s="119"/>
      <c r="P90" s="119"/>
      <c r="Q90" s="119"/>
      <c r="R90" s="119"/>
      <c r="S90" s="119"/>
      <c r="T90" s="119"/>
      <c r="U90" s="119"/>
      <c r="V90" s="119"/>
      <c r="W90" s="119"/>
      <c r="X90" s="119"/>
      <c r="Y90" s="119"/>
      <c r="Z90" s="119"/>
    </row>
    <row r="91" spans="1:26" ht="12" customHeight="1">
      <c r="A91" s="119"/>
      <c r="B91" s="119"/>
      <c r="C91" s="119"/>
      <c r="D91" s="119"/>
      <c r="E91" s="119">
        <v>90</v>
      </c>
      <c r="F91" s="119" t="s">
        <v>331</v>
      </c>
      <c r="G91" s="119"/>
      <c r="H91" s="119"/>
      <c r="I91" s="119"/>
      <c r="J91" s="119"/>
      <c r="K91" s="119"/>
      <c r="L91" s="119"/>
      <c r="M91" s="119"/>
      <c r="N91" s="119"/>
      <c r="O91" s="119"/>
      <c r="P91" s="119"/>
      <c r="Q91" s="119"/>
      <c r="R91" s="119"/>
      <c r="S91" s="119"/>
      <c r="T91" s="119"/>
      <c r="U91" s="119"/>
      <c r="V91" s="119"/>
      <c r="W91" s="119"/>
      <c r="X91" s="119"/>
      <c r="Y91" s="119"/>
      <c r="Z91" s="119"/>
    </row>
    <row r="92" spans="1:26" ht="12" customHeight="1">
      <c r="A92" s="119"/>
      <c r="B92" s="119"/>
      <c r="C92" s="119"/>
      <c r="D92" s="119"/>
      <c r="E92" s="119">
        <v>91</v>
      </c>
      <c r="F92" s="119" t="s">
        <v>332</v>
      </c>
      <c r="G92" s="119"/>
      <c r="H92" s="119"/>
      <c r="I92" s="119"/>
      <c r="J92" s="119"/>
      <c r="K92" s="119"/>
      <c r="L92" s="119"/>
      <c r="M92" s="119"/>
      <c r="N92" s="119"/>
      <c r="O92" s="119"/>
      <c r="P92" s="119"/>
      <c r="Q92" s="119"/>
      <c r="R92" s="119"/>
      <c r="S92" s="119"/>
      <c r="T92" s="119"/>
      <c r="U92" s="119"/>
      <c r="V92" s="119"/>
      <c r="W92" s="119"/>
      <c r="X92" s="119"/>
      <c r="Y92" s="119"/>
      <c r="Z92" s="119"/>
    </row>
    <row r="93" spans="1:26" ht="12" customHeight="1">
      <c r="A93" s="119"/>
      <c r="B93" s="119"/>
      <c r="C93" s="119"/>
      <c r="D93" s="119"/>
      <c r="E93" s="119">
        <v>92</v>
      </c>
      <c r="F93" s="119" t="s">
        <v>333</v>
      </c>
      <c r="G93" s="119"/>
      <c r="H93" s="119"/>
      <c r="I93" s="119"/>
      <c r="J93" s="119"/>
      <c r="K93" s="119"/>
      <c r="L93" s="119"/>
      <c r="M93" s="119"/>
      <c r="N93" s="119"/>
      <c r="O93" s="119"/>
      <c r="P93" s="119"/>
      <c r="Q93" s="119"/>
      <c r="R93" s="119"/>
      <c r="S93" s="119"/>
      <c r="T93" s="119"/>
      <c r="U93" s="119"/>
      <c r="V93" s="119"/>
      <c r="W93" s="119"/>
      <c r="X93" s="119"/>
      <c r="Y93" s="119"/>
      <c r="Z93" s="119"/>
    </row>
    <row r="94" spans="1:26" ht="12" customHeight="1">
      <c r="A94" s="119"/>
      <c r="B94" s="119"/>
      <c r="C94" s="119"/>
      <c r="D94" s="119"/>
      <c r="E94" s="119">
        <v>93</v>
      </c>
      <c r="F94" s="119" t="s">
        <v>334</v>
      </c>
      <c r="G94" s="119"/>
      <c r="H94" s="119"/>
      <c r="I94" s="119"/>
      <c r="J94" s="119"/>
      <c r="K94" s="119"/>
      <c r="L94" s="119"/>
      <c r="M94" s="119"/>
      <c r="N94" s="119"/>
      <c r="O94" s="119"/>
      <c r="P94" s="119"/>
      <c r="Q94" s="119"/>
      <c r="R94" s="119"/>
      <c r="S94" s="119"/>
      <c r="T94" s="119"/>
      <c r="U94" s="119"/>
      <c r="V94" s="119"/>
      <c r="W94" s="119"/>
      <c r="X94" s="119"/>
      <c r="Y94" s="119"/>
      <c r="Z94" s="119"/>
    </row>
    <row r="95" spans="1:26" ht="12" customHeight="1">
      <c r="A95" s="119"/>
      <c r="B95" s="119"/>
      <c r="C95" s="119"/>
      <c r="D95" s="119"/>
      <c r="E95" s="119">
        <v>94</v>
      </c>
      <c r="F95" s="119" t="s">
        <v>335</v>
      </c>
      <c r="G95" s="119"/>
      <c r="H95" s="119"/>
      <c r="I95" s="119"/>
      <c r="J95" s="119"/>
      <c r="K95" s="119"/>
      <c r="L95" s="119"/>
      <c r="M95" s="119"/>
      <c r="N95" s="119"/>
      <c r="O95" s="119"/>
      <c r="P95" s="119"/>
      <c r="Q95" s="119"/>
      <c r="R95" s="119"/>
      <c r="S95" s="119"/>
      <c r="T95" s="119"/>
      <c r="U95" s="119"/>
      <c r="V95" s="119"/>
      <c r="W95" s="119"/>
      <c r="X95" s="119"/>
      <c r="Y95" s="119"/>
      <c r="Z95" s="119"/>
    </row>
    <row r="96" spans="1:26" ht="12" customHeight="1">
      <c r="A96" s="119"/>
      <c r="B96" s="119"/>
      <c r="C96" s="119"/>
      <c r="D96" s="119"/>
      <c r="E96" s="119">
        <v>95</v>
      </c>
      <c r="F96" s="119" t="s">
        <v>336</v>
      </c>
      <c r="G96" s="119"/>
      <c r="H96" s="119"/>
      <c r="I96" s="119"/>
      <c r="J96" s="119"/>
      <c r="K96" s="119"/>
      <c r="L96" s="119"/>
      <c r="M96" s="119"/>
      <c r="N96" s="119"/>
      <c r="O96" s="119"/>
      <c r="P96" s="119"/>
      <c r="Q96" s="119"/>
      <c r="R96" s="119"/>
      <c r="S96" s="119"/>
      <c r="T96" s="119"/>
      <c r="U96" s="119"/>
      <c r="V96" s="119"/>
      <c r="W96" s="119"/>
      <c r="X96" s="119"/>
      <c r="Y96" s="119"/>
      <c r="Z96" s="119"/>
    </row>
    <row r="97" spans="1:26" ht="12" customHeight="1">
      <c r="A97" s="119"/>
      <c r="B97" s="119"/>
      <c r="C97" s="119"/>
      <c r="D97" s="119"/>
      <c r="E97" s="119">
        <v>96</v>
      </c>
      <c r="F97" s="119" t="s">
        <v>337</v>
      </c>
      <c r="G97" s="119"/>
      <c r="H97" s="119"/>
      <c r="I97" s="119"/>
      <c r="J97" s="119"/>
      <c r="K97" s="119"/>
      <c r="L97" s="119"/>
      <c r="M97" s="119"/>
      <c r="N97" s="119"/>
      <c r="O97" s="119"/>
      <c r="P97" s="119"/>
      <c r="Q97" s="119"/>
      <c r="R97" s="119"/>
      <c r="S97" s="119"/>
      <c r="T97" s="119"/>
      <c r="U97" s="119"/>
      <c r="V97" s="119"/>
      <c r="W97" s="119"/>
      <c r="X97" s="119"/>
      <c r="Y97" s="119"/>
      <c r="Z97" s="119"/>
    </row>
    <row r="98" spans="1:26" ht="12" customHeight="1">
      <c r="A98" s="119"/>
      <c r="B98" s="119"/>
      <c r="C98" s="119"/>
      <c r="D98" s="119"/>
      <c r="E98" s="119">
        <v>97</v>
      </c>
      <c r="F98" s="119" t="s">
        <v>338</v>
      </c>
      <c r="G98" s="119"/>
      <c r="H98" s="119"/>
      <c r="I98" s="119"/>
      <c r="J98" s="119"/>
      <c r="K98" s="119"/>
      <c r="L98" s="119"/>
      <c r="M98" s="119"/>
      <c r="N98" s="119"/>
      <c r="O98" s="119"/>
      <c r="P98" s="119"/>
      <c r="Q98" s="119"/>
      <c r="R98" s="119"/>
      <c r="S98" s="119"/>
      <c r="T98" s="119"/>
      <c r="U98" s="119"/>
      <c r="V98" s="119"/>
      <c r="W98" s="119"/>
      <c r="X98" s="119"/>
      <c r="Y98" s="119"/>
      <c r="Z98" s="119"/>
    </row>
    <row r="99" spans="1:26" ht="12" customHeight="1">
      <c r="A99" s="119"/>
      <c r="B99" s="119"/>
      <c r="C99" s="119"/>
      <c r="D99" s="119"/>
      <c r="E99" s="119">
        <v>98</v>
      </c>
      <c r="F99" s="119" t="s">
        <v>339</v>
      </c>
      <c r="G99" s="119"/>
      <c r="H99" s="119"/>
      <c r="I99" s="119"/>
      <c r="J99" s="119"/>
      <c r="K99" s="119"/>
      <c r="L99" s="119"/>
      <c r="M99" s="119"/>
      <c r="N99" s="119"/>
      <c r="O99" s="119"/>
      <c r="P99" s="119"/>
      <c r="Q99" s="119"/>
      <c r="R99" s="119"/>
      <c r="S99" s="119"/>
      <c r="T99" s="119"/>
      <c r="U99" s="119"/>
      <c r="V99" s="119"/>
      <c r="W99" s="119"/>
      <c r="X99" s="119"/>
      <c r="Y99" s="119"/>
      <c r="Z99" s="119"/>
    </row>
    <row r="100" spans="1:26" ht="12" customHeight="1">
      <c r="A100" s="119"/>
      <c r="B100" s="119"/>
      <c r="C100" s="119"/>
      <c r="D100" s="119"/>
      <c r="E100" s="119">
        <v>99</v>
      </c>
      <c r="F100" s="119" t="s">
        <v>340</v>
      </c>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ht="12"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spans="1:26" ht="12" customHeigh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spans="1:26" ht="12"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spans="1:26" ht="12"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spans="1:26" ht="12"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ht="12"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spans="1:26" ht="12"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spans="1:26" ht="12"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spans="1:26" ht="12" customHeigh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row r="110" spans="1:26" ht="12" customHeigh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row>
    <row r="111" spans="1:26" ht="12" customHeigh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row>
    <row r="112" spans="1:26" ht="12"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row>
    <row r="113" spans="1:26" ht="12" customHeight="1">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spans="1:26" ht="12"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row>
    <row r="115" spans="1:26" ht="12"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row>
    <row r="116" spans="1:26" ht="12"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row>
    <row r="117" spans="1:26" ht="12" customHeight="1">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row>
    <row r="118" spans="1:26" ht="12"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row>
    <row r="119" spans="1:26" ht="12" customHeight="1">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row>
    <row r="120" spans="1:26" ht="12"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row>
    <row r="121" spans="1:26" ht="12"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row>
    <row r="122" spans="1:26" ht="12" customHeight="1">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spans="1:26" ht="12"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row>
    <row r="124" spans="1:26" ht="12" customHeight="1">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row>
    <row r="125" spans="1:26" ht="12" customHeight="1">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row>
    <row r="126" spans="1:26" ht="12" customHeight="1">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row>
    <row r="127" spans="1:26" ht="12" customHeight="1">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row>
    <row r="128" spans="1:26" ht="12" customHeight="1">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row>
    <row r="129" spans="1:26" ht="12" customHeight="1">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spans="1:26" ht="12" customHeight="1">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spans="1:26" ht="12" customHeight="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row>
    <row r="132" spans="1:26" ht="12" customHeight="1">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row>
    <row r="133" spans="1:26" ht="12" customHeight="1">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spans="1:26" ht="12" customHeight="1">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row>
    <row r="135" spans="1:26" ht="12"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spans="1:26" ht="12"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spans="1:26" ht="12"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1:26" ht="12"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spans="1:26" ht="12"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spans="1:26" ht="12"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spans="1:26" ht="12"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1:26" ht="12"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spans="1:26" ht="12"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spans="1:26" ht="12"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spans="1:26" ht="12"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ht="12"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spans="1:26" ht="12"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spans="1:26" ht="12"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spans="1:26" ht="12"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spans="1:26" ht="12"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spans="1:26" ht="12"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1:26" ht="12"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spans="1:26" ht="12"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spans="1:26" ht="12"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spans="1:26" ht="12"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spans="1:26" ht="12"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spans="1:26" ht="12"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spans="1:26" ht="12"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spans="1:26" ht="12"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spans="1:26" ht="12"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spans="1:26" ht="12"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spans="1:26" ht="12"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spans="1:26" ht="12"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spans="1:26" ht="12"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1:26" ht="12"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spans="1:26" ht="12"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spans="1:26" ht="12"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spans="1:26" ht="12"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spans="1:26" ht="12"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spans="1:26" ht="12"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spans="1:26" ht="12"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spans="1:26" ht="12"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spans="1:26" ht="12"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spans="1:26" ht="12"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1:26" ht="12"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spans="1:26" ht="12"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spans="1:26" ht="12"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spans="1:26" ht="12"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26" ht="12"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spans="1:26" ht="12"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26" ht="12"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spans="1:26" ht="12"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26" ht="12"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spans="1:26" ht="12"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26" ht="12"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spans="1:26" ht="12"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spans="1:26" ht="12"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spans="1:26" ht="12"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ht="12"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26" ht="12"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ht="12"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26" ht="12"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ht="12"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ht="12"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ht="12"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ht="12"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ht="12"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ht="12"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ht="12"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ht="12"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ht="12"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ht="12"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ht="12"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ht="12"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ht="12"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ht="12"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ht="12"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ht="12"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ht="12"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ht="12"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ht="12"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ht="12"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ht="12"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ht="12"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ht="12"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ht="12"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ht="12"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ht="12"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ht="12"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ht="12"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ht="12"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ht="12"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ht="12"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ht="12"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ht="12"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ht="12"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ht="12"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ht="12"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ht="12"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ht="12"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ht="12"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ht="12"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ht="12"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ht="12"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ht="12"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ht="12"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ht="12"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spans="1:26" ht="12"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spans="1:26" ht="12"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spans="1:26" ht="12"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spans="1:26" ht="12"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spans="1:26" ht="12"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spans="1:26" ht="12"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spans="1:26" ht="12"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spans="1:26" ht="12"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spans="1:26" ht="12"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spans="1:26" ht="12"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spans="1:26" ht="12"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ht="12"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ht="12"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ht="12"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ht="12"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ht="12"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ht="12"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ht="12"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ht="12"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ht="12"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ht="12"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ht="12"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ht="12"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ht="12"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ht="12"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ht="12"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ht="12"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ht="12"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ht="12"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ht="12"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ht="12"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ht="12"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ht="12"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ht="12"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ht="12"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ht="12"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ht="12"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ht="12"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ht="12"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ht="12"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ht="12"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ht="12"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ht="12"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ht="12"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ht="12"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ht="12"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ht="12"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ht="12"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ht="12"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spans="1:26" ht="12"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spans="1:26" ht="12"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spans="1:26" ht="12"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spans="1:26" ht="12"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spans="1:26" ht="12"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spans="1:26" ht="12"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ht="12"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ht="12"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spans="1:26" ht="12"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spans="1:26" ht="12"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ht="12"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spans="1:26" ht="12"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ht="12"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spans="1:26" ht="12"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spans="1:26" ht="12"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1:26" ht="12"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spans="1:26" ht="12"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spans="1:26" ht="12"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spans="1:26" ht="12"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ht="12"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spans="1:26" ht="12"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spans="1:26" ht="12"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spans="1:26" ht="12"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spans="1:26" ht="12"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spans="1:26" ht="12"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spans="1:26" ht="12"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spans="1:26" ht="12"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spans="1:26" ht="12"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spans="1:26" ht="12"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spans="1:26" ht="12"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spans="1:26" ht="12"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spans="1:26" ht="12"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spans="1:26" ht="12"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spans="1:26" ht="12"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ht="12"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spans="1:26" ht="12"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spans="1:26" ht="12"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spans="1:26" ht="12"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spans="1:26" ht="12"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spans="1:26" ht="12"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spans="1:26" ht="12"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spans="1:26" ht="12"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spans="1:26" ht="12"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ht="12"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ht="12"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spans="1:26" ht="12"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spans="1:26" ht="12"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spans="1:26" ht="12"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spans="1:26" ht="12"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spans="1:26" ht="12"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spans="1:26" ht="12"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ht="12"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spans="1:26" ht="12"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spans="1:26" ht="12"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spans="1:26" ht="12"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spans="1:26" ht="12"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spans="1:26" ht="12"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spans="1:26" ht="12"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spans="1:26" ht="12"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spans="1:26" ht="12"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spans="1:26" ht="12"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spans="1:26" ht="12"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spans="1:26" ht="12"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spans="1:26" ht="12"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1:26" ht="12"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1:26" ht="12"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spans="1:26" ht="12"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spans="1:26" ht="12"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spans="1:26" ht="12"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spans="1:26" ht="12"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spans="1:26" ht="12"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spans="1:26" ht="12"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spans="1:26" ht="12"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spans="1:26" ht="12"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spans="1:26" ht="12"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spans="1:26" ht="12"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spans="1:26" ht="12"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spans="1:26" ht="12"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spans="1:26" ht="12"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spans="1:26" ht="12"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spans="1:26" ht="12"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spans="1:26" ht="12"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spans="1:26" ht="12"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spans="1:26" ht="12"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spans="1:26" ht="12"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spans="1:26" ht="12"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spans="1:26" ht="12"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spans="1:26" ht="12"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spans="1:26" ht="12"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spans="1:26" ht="12"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spans="1:26" ht="12"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spans="1:26" ht="12"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spans="1:26" ht="12"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spans="1:26" ht="12"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spans="1:26" ht="12"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spans="1:26" ht="12"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spans="1:26" ht="12"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spans="1:26" ht="12"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spans="1:26" ht="12"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spans="1:26" ht="12"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spans="1:26" ht="12"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spans="1:26" ht="12"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spans="1:26" ht="12"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spans="1:26" ht="12"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spans="1:26" ht="12"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spans="1:26" ht="12"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spans="1:26" ht="12"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spans="1:26" ht="12"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spans="1:26" ht="12"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spans="1:26" ht="12"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spans="1:26" ht="12"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spans="1:26" ht="12"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spans="1:26" ht="12"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spans="1:26" ht="12"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spans="1:26" ht="12"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spans="1:26" ht="12"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spans="1:26" ht="12"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spans="1:26" ht="12"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spans="1:26" ht="12"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spans="1:26" ht="12"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spans="1:26" ht="12"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spans="1:26" ht="12"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spans="1:26" ht="12"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spans="1:26" ht="12"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spans="1:26" ht="12"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spans="1:26" ht="12"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spans="1:26" ht="12"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spans="1:26" ht="12"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spans="1:26" ht="12"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spans="1:26" ht="12"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spans="1:26" ht="12"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spans="1:26" ht="12"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spans="1:26" ht="12"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spans="1:26" ht="12"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spans="1:26" ht="12"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spans="1:26" ht="12"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spans="1:26" ht="12"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spans="1:26" ht="12"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spans="1:26" ht="12"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spans="1:26" ht="12"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spans="1:26" ht="12"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spans="1:26" ht="12"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spans="1:26" ht="12"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spans="1:26" ht="12"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spans="1:26" ht="12"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spans="1:26" ht="12"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spans="1:26" ht="12"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spans="1:26" ht="12"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spans="1:26" ht="12"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spans="1:26" ht="12"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spans="1:26" ht="12"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spans="1:26" ht="12"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spans="1:26" ht="12"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spans="1:26" ht="12"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spans="1:26" ht="12"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spans="1:26" ht="12"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spans="1:26" ht="12"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spans="1:26" ht="12"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spans="1:26" ht="12"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spans="1:26" ht="12"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spans="1:26" ht="12"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spans="1:26" ht="12"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spans="1:26" ht="12"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spans="1:26" ht="12"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spans="1:26" ht="12"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spans="1:26" ht="12"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spans="1:26" ht="12"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spans="1:26" ht="12"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spans="1:26" ht="12"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spans="1:26" ht="12"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spans="1:26" ht="12"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spans="1:26" ht="12"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spans="1:26" ht="12"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spans="1:26" ht="12"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spans="1:26" ht="12"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spans="1:26" ht="12"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spans="1:26" ht="12"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spans="1:26" ht="12"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spans="1:26" ht="12"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spans="1:26" ht="12"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spans="1:26" ht="12"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spans="1:26" ht="12"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spans="1:26" ht="12"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spans="1:26" ht="12"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spans="1:26" ht="12"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spans="1:26" ht="12"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spans="1:26" ht="12"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spans="1:26" ht="12"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spans="1:26" ht="12"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spans="1:26" ht="12"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spans="1:26" ht="12"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spans="1:26" ht="12"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spans="1:26" ht="12"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spans="1:26" ht="12"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spans="1:26" ht="12"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spans="1:26" ht="12"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spans="1:26" ht="12"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spans="1:26" ht="12"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spans="1:26" ht="12"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spans="1:26" ht="12"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spans="1:26" ht="12"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spans="1:26" ht="12"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spans="1:26" ht="12"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spans="1:26" ht="12"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spans="1:26" ht="12"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spans="1:26" ht="12"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spans="1:26" ht="12"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spans="1:26" ht="12"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spans="1:26" ht="12"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spans="1:26" ht="12"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spans="1:26" ht="12"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spans="1:26" ht="12"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spans="1:26" ht="12"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spans="1:26" ht="12"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spans="1:26" ht="12"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spans="1:26" ht="12"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spans="1:26" ht="12"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spans="1:26" ht="12"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spans="1:26" ht="12"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spans="1:26" ht="12"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spans="1:26" ht="12"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spans="1:26" ht="12"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spans="1:26" ht="12"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spans="1:26" ht="12"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spans="1:26" ht="12"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spans="1:26" ht="12"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spans="1:26" ht="12"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spans="1:26" ht="12"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spans="1:26" ht="12"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spans="1:26" ht="12"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spans="1:26" ht="12"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spans="1:26" ht="12"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spans="1:26" ht="12"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spans="1:26" ht="12"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spans="1:26" ht="12"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spans="1:26" ht="12"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spans="1:26" ht="12"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spans="1:26" ht="12"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spans="1:26" ht="12"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spans="1:26" ht="12"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spans="1:26" ht="12"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spans="1:26" ht="12"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spans="1:26" ht="12"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spans="1:26" ht="12"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spans="1:26" ht="12"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spans="1:26" ht="12"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spans="1:26" ht="12"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spans="1:26" ht="12"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spans="1:26" ht="12"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spans="1:26" ht="12"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spans="1:26" ht="12"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spans="1:26" ht="12"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spans="1:26" ht="12"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spans="1:26" ht="12"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spans="1:26" ht="12"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spans="1:26" ht="12"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spans="1:26" ht="12"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spans="1:26" ht="12"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spans="1:26" ht="12"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spans="1:26" ht="12"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spans="1:26" ht="12"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spans="1:26" ht="12"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spans="1:26" ht="12"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spans="1:26" ht="12"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spans="1:26" ht="12"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spans="1:26" ht="12"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spans="1:26" ht="12"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spans="1:26" ht="12"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spans="1:26" ht="12"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spans="1:26" ht="12"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spans="1:26" ht="12"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spans="1:26" ht="12"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spans="1:26" ht="12"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spans="1:26" ht="12"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spans="1:26" ht="12"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spans="1:26" ht="12"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spans="1:26" ht="12"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spans="1:26" ht="12"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spans="1:26" ht="12"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spans="1:26" ht="12"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spans="1:26" ht="12"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spans="1:26" ht="12"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spans="1:26" ht="12"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spans="1:26" ht="12"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spans="1:26" ht="12"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spans="1:26" ht="12"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spans="1:26" ht="12"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spans="1:26" ht="12"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spans="1:26" ht="12"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spans="1:26" ht="12"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spans="1:26" ht="12"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spans="1:26" ht="12"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spans="1:26" ht="12"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spans="1:26" ht="12"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spans="1:26" ht="12"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spans="1:26" ht="12"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spans="1:26" ht="12"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spans="1:26" ht="12"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spans="1:26" ht="12"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spans="1:26" ht="12"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spans="1:26" ht="12"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spans="1:26" ht="12"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spans="1:26" ht="12"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spans="1:26" ht="12"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spans="1:26" ht="12"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spans="1:26" ht="12"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spans="1:26" ht="12"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spans="1:26" ht="12"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spans="1:26" ht="12"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spans="1:26" ht="12"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spans="1:26" ht="12"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spans="1:26" ht="12"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spans="1:26" ht="12"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spans="1:26" ht="12"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spans="1:26" ht="12"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spans="1:26" ht="12"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spans="1:26" ht="12"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spans="1:26" ht="12"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spans="1:26" ht="12"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spans="1:26" ht="12"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spans="1:26" ht="12"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spans="1:26" ht="12"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spans="1:26" ht="12"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spans="1:26" ht="12"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spans="1:26" ht="12"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spans="1:26" ht="12"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spans="1:26" ht="12"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spans="1:26" ht="12"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spans="1:26" ht="12"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spans="1:26" ht="12"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spans="1:26" ht="12"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spans="1:26" ht="12"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spans="1:26" ht="12"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spans="1:26" ht="12"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spans="1:26" ht="12"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spans="1:26" ht="12"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spans="1:26" ht="12"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spans="1:26" ht="12"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spans="1:26" ht="12"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spans="1:26" ht="12"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spans="1:26" ht="12"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spans="1:26" ht="12"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spans="1:26" ht="12"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spans="1:26" ht="12"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spans="1:26" ht="12"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spans="1:26" ht="12"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spans="1:26" ht="12"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spans="1:26" ht="12"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spans="1:26" ht="12"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spans="1:26" ht="12"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spans="1:26" ht="12"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spans="1:26" ht="12"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spans="1:26" ht="12"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spans="1:26" ht="12"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spans="1:26" ht="12"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spans="1:26" ht="12"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spans="1:26" ht="12"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spans="1:26" ht="12"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spans="1:26" ht="12"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spans="1:26" ht="12"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spans="1:26" ht="12"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spans="1:26" ht="12"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spans="1:26" ht="12"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spans="1:26" ht="12"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spans="1:26" ht="12"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spans="1:26" ht="12"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spans="1:26" ht="12"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spans="1:26" ht="12"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spans="1:26" ht="12"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spans="1:26" ht="12"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spans="1:26" ht="12"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spans="1:26" ht="12"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spans="1:26" ht="12"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spans="1:26" ht="12"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spans="1:26" ht="12"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spans="1:26" ht="12"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spans="1:26" ht="12"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spans="1:26" ht="12"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spans="1:26" ht="12"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spans="1:26" ht="12"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spans="1:26" ht="12"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spans="1:26" ht="12"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spans="1:26" ht="12"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spans="1:26" ht="12"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spans="1:26" ht="12"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spans="1:26" ht="12"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spans="1:26" ht="12"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spans="1:26" ht="12"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spans="1:26" ht="12"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spans="1:26" ht="12"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spans="1:26" ht="12"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spans="1:26" ht="12"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spans="1:26" ht="12"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spans="1:26" ht="12"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spans="1:26" ht="12"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spans="1:26" ht="12"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spans="1:26" ht="12"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spans="1:26" ht="12"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spans="1:26" ht="12"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spans="1:26" ht="12"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spans="1:26" ht="12"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spans="1:26" ht="12"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spans="1:26" ht="12"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spans="1:26" ht="12"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spans="1:26" ht="12"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spans="1:26" ht="12"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spans="1:26" ht="12"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spans="1:26" ht="12"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spans="1:26" ht="12"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spans="1:26" ht="12"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spans="1:26" ht="12"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spans="1:26" ht="12"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spans="1:26" ht="12"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spans="1:26" ht="12"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spans="1:26" ht="12"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spans="1:26" ht="12"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spans="1:26" ht="12"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spans="1:26" ht="12"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spans="1:26" ht="12"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spans="1:26" ht="12"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spans="1:26" ht="12"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spans="1:26" ht="12"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spans="1:26" ht="12"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spans="1:26" ht="12"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spans="1:26" ht="12"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spans="1:26" ht="12"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spans="1:26" ht="12"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spans="1:26" ht="12"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spans="1:26" ht="12"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spans="1:26" ht="12"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spans="1:26" ht="12"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spans="1:26" ht="12"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spans="1:26" ht="12"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spans="1:26" ht="12"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spans="1:26" ht="12"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spans="1:26" ht="12"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spans="1:26" ht="12"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spans="1:26" ht="12"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spans="1:26" ht="12"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spans="1:26" ht="12"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spans="1:26" ht="12"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spans="1:26" ht="12"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spans="1:26" ht="12"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spans="1:26" ht="12"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spans="1:26" ht="12"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spans="1:26" ht="12"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spans="1:26" ht="12"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spans="1:26" ht="12"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spans="1:26" ht="12"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spans="1:26" ht="12"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spans="1:26" ht="12"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spans="1:26" ht="12"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spans="1:26" ht="12"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spans="1:26" ht="12"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spans="1:26" ht="12"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spans="1:26" ht="12"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spans="1:26" ht="12"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spans="1:26" ht="12"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spans="1:26" ht="12"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spans="1:26" ht="12"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spans="1:26" ht="12"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spans="1:26" ht="12"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1:26" ht="12"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spans="1:26" ht="12"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spans="1:26" ht="12"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spans="1:26" ht="12"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spans="1:26" ht="12"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spans="1:26" ht="12"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spans="1:26" ht="12"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spans="1:26" ht="12"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spans="1:26" ht="12"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spans="1:26" ht="12"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spans="1:26" ht="12"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spans="1:26" ht="12"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spans="1:26" ht="12"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spans="1:26" ht="12"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spans="1:26" ht="12"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spans="1:26" ht="12"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spans="1:26" ht="12"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spans="1:26" ht="12"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spans="1:26" ht="12"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spans="1:26" ht="12"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spans="1:26" ht="12"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spans="1:26" ht="12"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spans="1:26" ht="12"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spans="1:26" ht="12"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spans="1:26" ht="12"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spans="1:26" ht="12"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spans="1:26" ht="12"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spans="1:26" ht="12"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spans="1:26" ht="12"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spans="1:26" ht="12"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spans="1:26" ht="12"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spans="1:26" ht="12"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spans="1:26" ht="12"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spans="1:26" ht="12"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spans="1:26" ht="12"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spans="1:26" ht="12"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spans="1:26" ht="12"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spans="1:26" ht="12"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spans="1:26" ht="12"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spans="1:26" ht="12"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spans="1:26" ht="12"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spans="1:26" ht="12"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spans="1:26" ht="12"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spans="1:26" ht="12"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spans="1:26" ht="12"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spans="1:26" ht="12"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spans="1:26" ht="12"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spans="1:26" ht="12"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spans="1:26" ht="12"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spans="1:26" ht="12"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spans="1:26" ht="12"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spans="1:26" ht="12"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1:26" ht="12"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1:26" ht="12"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spans="1:26" ht="12"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spans="1:26" ht="12"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spans="1:26" ht="12"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spans="1:26" ht="12"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spans="1:26" ht="12"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spans="1:26" ht="12"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spans="1:26" ht="12"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spans="1:26" ht="12"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spans="1:26" ht="12"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spans="1:26" ht="12"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spans="1:26" ht="12"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spans="1:26" ht="12"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spans="1:26" ht="12"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spans="1:26" ht="12"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spans="1:26" ht="12"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spans="1:26" ht="12"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spans="1:26" ht="12"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spans="1:26" ht="12"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spans="1:26" ht="12"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spans="1:26" ht="12"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spans="1:26" ht="12"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spans="1:26" ht="12"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spans="1:26" ht="12"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spans="1:26" ht="12"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spans="1:26" ht="12"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spans="1:26" ht="12"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spans="1:26" ht="12"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spans="1:26" ht="12"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spans="1:26" ht="12"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spans="1:26" ht="12"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spans="1:26" ht="12"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spans="1:26" ht="12"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spans="1:26" ht="12"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spans="1:26" ht="12"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spans="1:26" ht="12"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spans="1:26" ht="12"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spans="1:26" ht="12"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spans="1:26" ht="12"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spans="1:26" ht="12"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spans="1:26" ht="12"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spans="1:26" ht="12"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spans="1:26" ht="12"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spans="1:26" ht="12"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spans="1:26" ht="12"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spans="1:26" ht="12"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spans="1:26" ht="12"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spans="1:26" ht="12"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spans="1:26" ht="12"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spans="1:26" ht="12"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spans="1:26" ht="12"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spans="1:26" ht="12"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spans="1:26" ht="12"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spans="1:26" ht="12"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spans="1:26" ht="12"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spans="1:26" ht="12"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spans="1:26" ht="12"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spans="1:26" ht="12"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spans="1:26" ht="12"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spans="1:26" ht="12"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spans="1:26" ht="12"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spans="1:26" ht="12"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spans="1:26" ht="12"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spans="1:26" ht="12"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spans="1:26" ht="12"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spans="1:26" ht="12"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spans="1:26" ht="12"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spans="1:26" ht="12"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spans="1:26" ht="12"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spans="1:26" ht="12"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spans="1:26" ht="12"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spans="1:26" ht="12"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spans="1:26" ht="12"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spans="1:26" ht="12"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spans="1:26" ht="12"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spans="1:26" ht="12"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spans="1:26" ht="12"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spans="1:26" ht="12"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spans="1:26" ht="12"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spans="1:26" ht="12"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spans="1:26" ht="12"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spans="1:26" ht="12"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spans="1:26" ht="12"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spans="1:26" ht="12"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spans="1:26" ht="12"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spans="1:26" ht="12"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spans="1:26" ht="12"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spans="1:26" ht="12"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spans="1:26" ht="12"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spans="1:26" ht="12"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spans="1:26" ht="12"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spans="1:26" ht="12"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spans="1:26" ht="12"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spans="1:26" ht="12"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spans="1:26" ht="12"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spans="1:26" ht="12"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spans="1:26" ht="12"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spans="1:26" ht="12"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spans="1:26" ht="12"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spans="1:26" ht="12"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spans="1:26" ht="12"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spans="1:26" ht="12"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spans="1:26" ht="12"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spans="1:26" ht="12"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spans="1:26" ht="12"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spans="1:26" ht="12"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spans="1:26" ht="12"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spans="1:26" ht="12"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spans="1:26" ht="12"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spans="1:26" ht="12"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spans="1:26" ht="12"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spans="1:26" ht="12"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spans="1:26" ht="12"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spans="1:26" ht="12"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spans="1:26" ht="12"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spans="1:26" ht="12"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spans="1:26" ht="12"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spans="1:26" ht="12"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spans="1:26" ht="12"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spans="1:26" ht="12"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spans="1:26" ht="12"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spans="1:26" ht="12"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spans="1:26" ht="12"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spans="1:26" ht="12"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spans="1:26" ht="12"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spans="1:26" ht="12"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spans="1:26" ht="12"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spans="1:26" ht="12"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spans="1:26" ht="12"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spans="1:26" ht="12"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spans="1:26" ht="12"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spans="1:26" ht="12"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spans="1:26" ht="12"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spans="1:26" ht="12"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spans="1:26" ht="12"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spans="1:26" ht="12"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spans="1:26" ht="12"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spans="1:26" ht="12"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spans="1:26" ht="12"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spans="1:26" ht="12"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spans="1:26" ht="12"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spans="1:26" ht="12"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spans="1:26" ht="12"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spans="1:26" ht="12"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spans="1:26" ht="12"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spans="1:26" ht="12"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spans="1:26" ht="12"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spans="1:26" ht="12"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spans="1:26" ht="12"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spans="1:26" ht="12"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spans="1:26" ht="12"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spans="1:26" ht="12"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spans="1:26" ht="12"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spans="1:26" ht="12"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spans="1:26" ht="12"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spans="1:26" ht="12"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spans="1:26" ht="12"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spans="1:26" ht="12"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spans="1:26" ht="12"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spans="1:26" ht="12"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spans="1:26" ht="12"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spans="1:26" ht="12"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spans="1:26" ht="12"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spans="1:26" ht="12"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spans="1:26" ht="12"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spans="1:26" ht="12"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spans="1:26" ht="12"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spans="1:26" ht="12"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spans="1:26" ht="12"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spans="1:26" ht="12"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spans="1:26" ht="12"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spans="1:26" ht="12"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spans="1:26" ht="12"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spans="1:26" ht="12"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spans="1:26" ht="12"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spans="1:26" ht="12"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spans="1:26" ht="12"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spans="1:26" ht="12"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spans="1:26" ht="12"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spans="1:26" ht="12" customHeight="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spans="1:26" ht="12" customHeight="1">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spans="1:26" ht="12" customHeight="1">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spans="1:26" ht="12" customHeight="1">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spans="1:26" ht="12" customHeight="1">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spans="1:26" ht="12" customHeight="1">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spans="1:26" ht="12"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spans="1:26" ht="12" customHeight="1">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spans="1:26" ht="12" customHeight="1">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spans="1:26" ht="12" customHeight="1">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spans="1:26" ht="12" customHeight="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spans="1:26" ht="12" customHeight="1">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spans="1:26" ht="12" customHeight="1">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spans="1:26" ht="12" customHeight="1">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spans="1:26" ht="12"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spans="1:26" ht="12" customHeight="1">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spans="1:26" ht="12" customHeight="1">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spans="1:26" ht="12" customHeight="1">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spans="1:26" ht="12" customHeight="1">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spans="1:26" ht="12" customHeight="1">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pageMargins left="0.78749999999999998" right="0.78749999999999998" top="0.78749999999999998" bottom="0.78749999999999998"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SMCP CALCULATOR</vt:lpstr>
      <vt:lpstr>PREMIUM CHART</vt:lpstr>
      <vt:lpstr>Sheet3</vt:lpstr>
      <vt:lpstr>Premium-Chart</vt:lpstr>
      <vt:lpstr>Num_To_Text</vt:lpstr>
      <vt:lpstr>Elegible</vt:lpstr>
      <vt:lpstr>Opt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17966</dc:creator>
  <cp:lastModifiedBy>Acer</cp:lastModifiedBy>
  <dcterms:created xsi:type="dcterms:W3CDTF">2018-03-09T05:54:38Z</dcterms:created>
  <dcterms:modified xsi:type="dcterms:W3CDTF">2021-10-02T16:42:07Z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